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9020" windowHeight="12180"/>
  </bookViews>
  <sheets>
    <sheet name="Orçamentação" sheetId="3" r:id="rId1"/>
    <sheet name="Dados" sheetId="1" r:id="rId2"/>
  </sheets>
  <calcPr calcId="145621"/>
  <pivotCaches>
    <pivotCache cacheId="5" r:id="rId3"/>
    <pivotCache cacheId="6" r:id="rId4"/>
  </pivotCaches>
</workbook>
</file>

<file path=xl/calcChain.xml><?xml version="1.0" encoding="utf-8"?>
<calcChain xmlns="http://schemas.openxmlformats.org/spreadsheetml/2006/main">
  <c r="D6" i="3" l="1"/>
  <c r="B16" i="3"/>
  <c r="B28" i="3"/>
  <c r="B24" i="3"/>
  <c r="A7" i="3"/>
  <c r="B17" i="3"/>
  <c r="B29" i="3"/>
  <c r="B21" i="3"/>
  <c r="B7" i="3"/>
  <c r="B19" i="3"/>
  <c r="B3" i="3"/>
  <c r="B18" i="3"/>
  <c r="B8" i="3"/>
  <c r="B20" i="3"/>
  <c r="B15" i="3"/>
  <c r="A18" i="3"/>
  <c r="B10" i="3"/>
  <c r="B22" i="3"/>
  <c r="B31" i="3"/>
  <c r="B12" i="3"/>
  <c r="B11" i="3"/>
  <c r="B23" i="3"/>
  <c r="B30" i="3"/>
  <c r="B9" i="3"/>
  <c r="B13" i="3"/>
  <c r="B25" i="3"/>
  <c r="A30" i="3"/>
  <c r="C6" i="3"/>
  <c r="B14" i="3"/>
  <c r="C14" i="3" s="1"/>
  <c r="B26" i="3"/>
  <c r="C26" i="3" s="1"/>
  <c r="B27" i="3"/>
  <c r="C28" i="3"/>
  <c r="C16" i="3"/>
  <c r="C31" i="3"/>
  <c r="C17" i="3"/>
  <c r="C19" i="3"/>
  <c r="C25" i="3"/>
  <c r="C29" i="3"/>
  <c r="C22" i="3"/>
  <c r="C20" i="3"/>
  <c r="C24" i="3"/>
  <c r="C27" i="3"/>
  <c r="C21" i="3"/>
  <c r="C30" i="3"/>
  <c r="C15" i="3"/>
  <c r="C12" i="3"/>
  <c r="C10" i="3"/>
  <c r="C8" i="3"/>
  <c r="C13" i="3"/>
  <c r="C9" i="3"/>
  <c r="C23" i="3"/>
  <c r="C11" i="3"/>
  <c r="C7" i="3"/>
  <c r="C18" i="3"/>
  <c r="D7" i="3" l="1"/>
  <c r="D8" i="3" s="1"/>
  <c r="D9" i="3" s="1"/>
  <c r="D10" i="3" l="1"/>
  <c r="D11" i="3" s="1"/>
  <c r="D12" i="3" s="1"/>
  <c r="E9" i="3"/>
  <c r="F9" i="3" l="1"/>
  <c r="E8" i="3"/>
  <c r="E7" i="3"/>
  <c r="D13" i="3"/>
  <c r="D14" i="3" s="1"/>
  <c r="D15" i="3" s="1"/>
  <c r="E12" i="3"/>
  <c r="D16" i="3" l="1"/>
  <c r="D17" i="3" s="1"/>
  <c r="D18" i="3" s="1"/>
  <c r="E15" i="3"/>
  <c r="F12" i="3"/>
  <c r="E10" i="3"/>
  <c r="E11" i="3"/>
  <c r="F15" i="3" l="1"/>
  <c r="E14" i="3"/>
  <c r="E13" i="3"/>
  <c r="D19" i="3"/>
  <c r="D20" i="3" s="1"/>
  <c r="D21" i="3" s="1"/>
  <c r="E18" i="3"/>
  <c r="D22" i="3" l="1"/>
  <c r="D23" i="3" s="1"/>
  <c r="D24" i="3" s="1"/>
  <c r="E21" i="3"/>
  <c r="E17" i="3"/>
  <c r="E16" i="3" s="1"/>
  <c r="F18" i="3"/>
  <c r="F21" i="3" l="1"/>
  <c r="E20" i="3"/>
  <c r="E19" i="3"/>
  <c r="D25" i="3"/>
  <c r="D26" i="3" s="1"/>
  <c r="D27" i="3" s="1"/>
  <c r="E24" i="3"/>
  <c r="D28" i="3" l="1"/>
  <c r="D29" i="3" s="1"/>
  <c r="D30" i="3" s="1"/>
  <c r="E27" i="3"/>
  <c r="F24" i="3"/>
  <c r="E22" i="3"/>
  <c r="E23" i="3"/>
  <c r="F27" i="3" l="1"/>
  <c r="E26" i="3"/>
  <c r="E25" i="3"/>
  <c r="D31" i="3"/>
  <c r="E31" i="3" s="1"/>
  <c r="E30" i="3"/>
  <c r="E29" i="3" l="1"/>
  <c r="E28" i="3" s="1"/>
  <c r="F30" i="3"/>
  <c r="F31" i="3"/>
</calcChain>
</file>

<file path=xl/connections.xml><?xml version="1.0" encoding="utf-8"?>
<connections xmlns="http://schemas.openxmlformats.org/spreadsheetml/2006/main">
  <connection id="1" sourceFile="D:\Documents and Settings\PKMACCT\My Documents\Assignment Usage withEV.cub" keepAlive="1" name="Assignment Usage withEV" type="5" refreshedVersion="3">
    <dbPr connection="Provider=MSOLAP.2;Persist Security Info=True;Data Source=D:\Documents and Settings\PKMACCT\My Documents\Assignment Usage withEV.cub;Client Cache Size=25;Auto Synch Period=10000" command="ProjectReport" commandType="1"/>
    <olapPr local="1" localConnection="Provider=MSOLAP.2;Persist Security Info=True;Data Source=C:\Users\Maxwell\AppData\Local\Temp\Visual Reports Temporary Data\{74c34525-c302-4712-9725-643a091d869e}\AssignmentTP.cub;Client Cache Size=25;Auto Synch Period=10000;MDX Compatibility=1" rowDrillCount="1000" serverFill="0" serverNumberFormat="0" serverFont="0" serverFontColor="0"/>
  </connection>
  <connection id="2" sourceFile="D:\Documents and Settings\PKMACCT\My Documents\Assignment Usage withEV.cub" keepAlive="1" name="Assignment Usage withEV1" type="5" refreshedVersion="3">
    <dbPr connection="Provider=MSOLAP.2;Persist Security Info=True;Data Source=D:\Documents and Settings\PKMACCT\My Documents\Assignment Usage withEV.cub;Client Cache Size=25;Auto Synch Period=10000" command="ProjectReport" commandType="1"/>
    <olapPr local="1" localConnection="Provider=MSOLAP.2;Persist Security Info=True;Data Source=C:\Users\Maxwell\AppData\Local\Temp\Visual Reports Temporary Data\{74c34525-c302-4712-9725-643a091d869e}\AssignmentTP.cub;Client Cache Size=25;Auto Synch Period=10000;MDX Compatibility=1" rowDrillCount="1000" serverFill="0" serverNumberFormat="0" serverFont="0" serverFontColor="0"/>
  </connection>
  <connection id="3" sourceFile="Z:\Pós-graduação\FATEC\TCC\GoogleCode\Anexos\Dados do cubo Uso da Tarefa.cub" keepAlive="1" name="Dados do cubo Uso da Tarefa" type="5" refreshedVersion="3" refreshOnLoad="1">
    <dbPr connection="Provider=MSOLAP.2;Persist Security Info=True;Data Source=Z:\Pós-graduação\FATEC\TCC\GoogleCode\Anexos\Dados do cubo Uso da Tarefa.cub;Client Cache Size=25;Auto Synch Period=10000;MDX Compatibility=1" command="ProjectReport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3">
    <s v="{[Tarefas].[Todas]}"/>
    <s v="Dados do cubo Uso da Tarefa"/>
    <s v="[Hora].[Calend Mensal].[Todas].[2012]"/>
    <s v="[Hora].[Calend Mensal].[Todas].[2012].[Fevereiro]"/>
    <s v="[Hora].[Calend Mensal].[Todas].[2012].[Janeiro]"/>
    <s v="[Hora].[Calend Mensal].[Todas].[2011]"/>
    <s v="[Hora].[Calend Mensal].[Todas].[2011].[Dezembro]"/>
    <s v="[Hora].[Calend Mensal].[Todas].[2011].[Novembro]"/>
    <s v="[Hora].[Calend Mensal].[Todas].[2011].[Outubro]"/>
    <s v="[Hora].[Calend Mensal].[Todas].[2011].[Setembro]"/>
    <s v="[Hora].[Calend Mensal].[Todas].[2011].[Agosto]"/>
    <s v="[Hora].[Calend Mensal].[Todas].[2011].[Julho]"/>
    <s v="[Hora].[Calend Mensal].[Todas].[2011].[Junho]"/>
    <s v="[Hora].[Calend Mensal].[Todas].[2011].[Maio]"/>
    <s v="[Hora].[Calend Mensal].[Todas].[2011].[Abril]"/>
    <s v="[Hora].[Calend Mensal].[Todas].[2011].[Março]"/>
    <s v="[Hora].[Calend Mensal].[Todas].[2011].[Fevereiro]"/>
    <s v="[Hora].[Calend Mensal].[Todas].[2011].[Janeiro]"/>
    <s v="[Hora].[Calend Mensal].[Todas].[2010]"/>
    <s v="[Hora].[Calend Mensal].[Todas].[2010].[Dezembro]"/>
    <s v="[Hora].[Calend Mensal].[Todas].[2010].[Novembro]"/>
    <s v="[Hora].[Calend Mensal].[Todas].[2010].[Outubro]"/>
    <s v="[Hora].[Calend Mensal].[Todas].[2010].[Setembro]"/>
    <s v="[Hora].[Calend Mensal].[Todas].[2010].[Agosto]"/>
    <s v="[Hora].[Calend Mensal].[Todas].[2010].[Julho]"/>
    <s v="[Hora].[Calend Mensal].[Todas].[2010].[Junho]"/>
    <s v="[Hora].[Calend Mensal].[Todas].[2010].[Maio]"/>
    <s v="[Hora].[Calend Mensal].[Todas].[2010].[Abril]"/>
    <s v="[Hora].[Calend Mensal].[Todas].[2010].[Março]"/>
    <s v="[Hora].[Calend Mensal].[Todas].[2010].[Fevereiro]"/>
    <s v="[Tarefas].[Todas]"/>
    <s v="[Measures].[Custo Acumulado]"/>
    <s v="[Measures].[Custo]"/>
  </metadataStrings>
  <mdxMetadata count="57">
    <mdx n="1" f="s">
      <ms ns="0" c="0"/>
    </mdx>
    <mdx n="1" f="m">
      <t c="1">
        <n x="2"/>
      </t>
    </mdx>
    <mdx n="1" f="m">
      <t c="1">
        <n x="3"/>
      </t>
    </mdx>
    <mdx n="1" f="m">
      <t c="1">
        <n x="4"/>
      </t>
    </mdx>
    <mdx n="1" f="m">
      <t c="1">
        <n x="5"/>
      </t>
    </mdx>
    <mdx n="1" f="m">
      <t c="1">
        <n x="6"/>
      </t>
    </mdx>
    <mdx n="1" f="m">
      <t c="1">
        <n x="7"/>
      </t>
    </mdx>
    <mdx n="1" f="m">
      <t c="1">
        <n x="8"/>
      </t>
    </mdx>
    <mdx n="1" f="m">
      <t c="1">
        <n x="9"/>
      </t>
    </mdx>
    <mdx n="1" f="m">
      <t c="1">
        <n x="10"/>
      </t>
    </mdx>
    <mdx n="1" f="m">
      <t c="1">
        <n x="11"/>
      </t>
    </mdx>
    <mdx n="1" f="m">
      <t c="1">
        <n x="12"/>
      </t>
    </mdx>
    <mdx n="1" f="m">
      <t c="1">
        <n x="13"/>
      </t>
    </mdx>
    <mdx n="1" f="m">
      <t c="1">
        <n x="14"/>
      </t>
    </mdx>
    <mdx n="1" f="m">
      <t c="1">
        <n x="15"/>
      </t>
    </mdx>
    <mdx n="1" f="m">
      <t c="1">
        <n x="16"/>
      </t>
    </mdx>
    <mdx n="1" f="m">
      <t c="1">
        <n x="17"/>
      </t>
    </mdx>
    <mdx n="1" f="m">
      <t c="1">
        <n x="18"/>
      </t>
    </mdx>
    <mdx n="1" f="m">
      <t c="1">
        <n x="19"/>
      </t>
    </mdx>
    <mdx n="1" f="m">
      <t c="1">
        <n x="20"/>
      </t>
    </mdx>
    <mdx n="1" f="m">
      <t c="1">
        <n x="21"/>
      </t>
    </mdx>
    <mdx n="1" f="m">
      <t c="1">
        <n x="22"/>
      </t>
    </mdx>
    <mdx n="1" f="m">
      <t c="1">
        <n x="23"/>
      </t>
    </mdx>
    <mdx n="1" f="m">
      <t c="1">
        <n x="24"/>
      </t>
    </mdx>
    <mdx n="1" f="m">
      <t c="1">
        <n x="25"/>
      </t>
    </mdx>
    <mdx n="1" f="m">
      <t c="1">
        <n x="26"/>
      </t>
    </mdx>
    <mdx n="1" f="m">
      <t c="1">
        <n x="27"/>
      </t>
    </mdx>
    <mdx n="1" f="m">
      <t c="1">
        <n x="28"/>
      </t>
    </mdx>
    <mdx n="1" f="m">
      <t c="1">
        <n x="29"/>
      </t>
    </mdx>
    <mdx n="1" f="m">
      <t c="1">
        <n x="30"/>
      </t>
    </mdx>
    <mdx n="1" f="m">
      <t c="1">
        <n x="31"/>
      </t>
    </mdx>
    <mdx n="1" f="m">
      <t c="1">
        <n x="32"/>
      </t>
    </mdx>
    <mdx n="1" f="v">
      <t c="3">
        <n x="30"/>
        <n x="29"/>
        <n x="32"/>
      </t>
    </mdx>
    <mdx n="1" f="v">
      <t c="3">
        <n x="30"/>
        <n x="28"/>
        <n x="32"/>
      </t>
    </mdx>
    <mdx n="1" f="v">
      <t c="3">
        <n x="30"/>
        <n x="27"/>
        <n x="32"/>
      </t>
    </mdx>
    <mdx n="1" f="v">
      <t c="3">
        <n x="30"/>
        <n x="26"/>
        <n x="32"/>
      </t>
    </mdx>
    <mdx n="1" f="v">
      <t c="3">
        <n x="30"/>
        <n x="25"/>
        <n x="32"/>
      </t>
    </mdx>
    <mdx n="1" f="v">
      <t c="3">
        <n x="30"/>
        <n x="24"/>
        <n x="32"/>
      </t>
    </mdx>
    <mdx n="1" f="v">
      <t c="3">
        <n x="30"/>
        <n x="23"/>
        <n x="32"/>
      </t>
    </mdx>
    <mdx n="1" f="v">
      <t c="3">
        <n x="30"/>
        <n x="22"/>
        <n x="32"/>
      </t>
    </mdx>
    <mdx n="1" f="v">
      <t c="3">
        <n x="30"/>
        <n x="21"/>
        <n x="32"/>
      </t>
    </mdx>
    <mdx n="1" f="v">
      <t c="3">
        <n x="30"/>
        <n x="20"/>
        <n x="32"/>
      </t>
    </mdx>
    <mdx n="1" f="v">
      <t c="3">
        <n x="30"/>
        <n x="19"/>
        <n x="32"/>
      </t>
    </mdx>
    <mdx n="1" f="v">
      <t c="3">
        <n x="30"/>
        <n x="17"/>
        <n x="32"/>
      </t>
    </mdx>
    <mdx n="1" f="v">
      <t c="3">
        <n x="30"/>
        <n x="16"/>
        <n x="32"/>
      </t>
    </mdx>
    <mdx n="1" f="v">
      <t c="3">
        <n x="30"/>
        <n x="15"/>
        <n x="32"/>
      </t>
    </mdx>
    <mdx n="1" f="v">
      <t c="3">
        <n x="30"/>
        <n x="14"/>
        <n x="32"/>
      </t>
    </mdx>
    <mdx n="1" f="v">
      <t c="3">
        <n x="30"/>
        <n x="13"/>
        <n x="32"/>
      </t>
    </mdx>
    <mdx n="1" f="v">
      <t c="3">
        <n x="30"/>
        <n x="12"/>
        <n x="32"/>
      </t>
    </mdx>
    <mdx n="1" f="v">
      <t c="3">
        <n x="30"/>
        <n x="11"/>
        <n x="32"/>
      </t>
    </mdx>
    <mdx n="1" f="v">
      <t c="3">
        <n x="30"/>
        <n x="10"/>
        <n x="32"/>
      </t>
    </mdx>
    <mdx n="1" f="v">
      <t c="3">
        <n x="30"/>
        <n x="9"/>
        <n x="32"/>
      </t>
    </mdx>
    <mdx n="1" f="v">
      <t c="3">
        <n x="30"/>
        <n x="8"/>
        <n x="32"/>
      </t>
    </mdx>
    <mdx n="1" f="v">
      <t c="3">
        <n x="30"/>
        <n x="7"/>
        <n x="32"/>
      </t>
    </mdx>
    <mdx n="1" f="v">
      <t c="3">
        <n x="30"/>
        <n x="6"/>
        <n x="32"/>
      </t>
    </mdx>
    <mdx n="1" f="v">
      <t c="3">
        <n x="30"/>
        <n x="4"/>
        <n x="32"/>
      </t>
    </mdx>
    <mdx n="1" f="v">
      <t c="3">
        <n x="30"/>
        <n x="3"/>
        <n x="32"/>
      </t>
    </mdx>
  </mdxMetadata>
  <valueMetadata count="5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</valueMetadata>
</metadata>
</file>

<file path=xl/sharedStrings.xml><?xml version="1.0" encoding="utf-8"?>
<sst xmlns="http://schemas.openxmlformats.org/spreadsheetml/2006/main" count="46" uniqueCount="29">
  <si>
    <t>Todas</t>
  </si>
  <si>
    <t>Ano</t>
  </si>
  <si>
    <t>2010</t>
  </si>
  <si>
    <t>2011</t>
  </si>
  <si>
    <t>2012</t>
  </si>
  <si>
    <t>Total geral</t>
  </si>
  <si>
    <t>Mês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</si>
  <si>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</si>
  <si>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</si>
  <si>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</si>
  <si>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</si>
  <si>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</si>
  <si>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</si>
  <si>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</si>
  <si>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</si>
  <si>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</si>
  <si>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</si>
  <si>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</si>
  <si>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2010 Total</t>
  </si>
  <si>
    <t>Janeiro</t>
  </si>
  <si>
    <t>2011 Total</t>
  </si>
  <si>
    <t>2012 Total</t>
  </si>
  <si>
    <t>Custo Acumulado</t>
  </si>
  <si>
    <t>Data</t>
  </si>
  <si>
    <t>Dados Gerais</t>
  </si>
  <si>
    <t>Filtrar tarefas</t>
  </si>
  <si>
    <t>Requisitos de Financiamento</t>
  </si>
  <si>
    <t>Custo</t>
  </si>
  <si>
    <t>Valor Liberação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</si>
</sst>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R$&quot;\ #,##0.00"/>
    <numFmt numFmtId="165" formatCode="@\ &quot;*&quot;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</cellStyleXfs>
  <cellXfs count="21">
    <xf numFmtId="0" fontId="0" fillId="0" borderId="0" xfId="0"/>
    <xf numFmtId="0" fontId="0" fillId="0" borderId="0" xfId="0" pivotButton="1"/>
    <xf numFmtId="44" fontId="0" fillId="0" borderId="0" xfId="1" applyFont="1"/>
    <xf numFmtId="164" fontId="0" fillId="0" borderId="0" xfId="0" applyNumberFormat="1"/>
    <xf numFmtId="0" fontId="7" fillId="0" borderId="0" xfId="0" pivotButton="1" applyFont="1"/>
    <xf numFmtId="0" fontId="3" fillId="0" borderId="1" xfId="2" applyAlignment="1">
      <alignment horizontal="left"/>
    </xf>
    <xf numFmtId="0" fontId="7" fillId="0" borderId="0" xfId="0" applyFont="1"/>
    <xf numFmtId="165" fontId="0" fillId="0" borderId="0" xfId="0" applyNumberFormat="1"/>
    <xf numFmtId="0" fontId="5" fillId="4" borderId="0" xfId="3" applyFill="1" applyAlignment="1">
      <alignment vertical="center" wrapText="1"/>
    </xf>
    <xf numFmtId="0" fontId="5" fillId="4" borderId="0" xfId="3" applyFill="1" applyAlignment="1">
      <alignment horizontal="center" vertical="center" wrapText="1"/>
    </xf>
    <xf numFmtId="164" fontId="0" fillId="0" borderId="2" xfId="0" applyNumberFormat="1" applyBorder="1"/>
    <xf numFmtId="0" fontId="4" fillId="3" borderId="0" xfId="4" applyFont="1" applyAlignment="1">
      <alignment vertical="center"/>
    </xf>
    <xf numFmtId="0" fontId="4" fillId="3" borderId="0" xfId="4" applyFont="1"/>
    <xf numFmtId="0" fontId="4" fillId="3" borderId="2" xfId="4" applyFont="1" applyBorder="1"/>
    <xf numFmtId="0" fontId="4" fillId="3" borderId="0" xfId="4" applyFont="1" applyAlignment="1">
      <alignment vertical="center" wrapText="1"/>
    </xf>
    <xf numFmtId="0" fontId="0" fillId="5" borderId="0" xfId="0" applyFill="1"/>
    <xf numFmtId="44" fontId="0" fillId="5" borderId="0" xfId="1" applyFont="1" applyFill="1"/>
    <xf numFmtId="164" fontId="6" fillId="0" borderId="0" xfId="0" applyNumberFormat="1" applyFont="1"/>
    <xf numFmtId="164" fontId="6" fillId="0" borderId="2" xfId="0" applyNumberFormat="1" applyFont="1" applyBorder="1"/>
    <xf numFmtId="164" fontId="8" fillId="0" borderId="0" xfId="0" applyNumberFormat="1" applyFont="1"/>
    <xf numFmtId="0" fontId="3" fillId="0" borderId="1" xfId="2" applyAlignment="1">
      <alignment horizontal="left"/>
    </xf>
  </cellXfs>
  <cellStyles count="5">
    <cellStyle name="60% - Ênfase1" xfId="4" builtinId="32"/>
    <cellStyle name="Ênfase1" xfId="3" builtinId="29"/>
    <cellStyle name="Moeda" xfId="1" builtinId="4"/>
    <cellStyle name="Normal" xfId="0" builtinId="0"/>
    <cellStyle name="Título 1" xfId="2" builtinId="16"/>
  </cellStyles>
  <dxfs count="4">
    <dxf>
      <numFmt numFmtId="164" formatCode="&quot;R$&quot;\ #,##0.00"/>
    </dxf>
    <dxf>
      <numFmt numFmtId="164" formatCode="&quot;R$&quot;\ #,##0.00"/>
    </dxf>
    <dxf>
      <font>
        <i/>
      </font>
    </dxf>
    <dxf>
      <numFmt numFmtId="34" formatCode="_-&quot;R$&quot;\ * #,##0.00_-;\-&quot;R$&quot;\ * #,##0.00_-;_-&quot;R$&quot;\ * &quot;-&quot;??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volatileDependencies.xml><?xml version="1.0" encoding="utf-8"?>
<volTypes xmlns="http://schemas.openxmlformats.org/spreadsheetml/2006/main">
  <volType type="olapFunctions">
    <main first="Dados do cubo Uso da Tarefa">
      <tp t="e">
        <v>#N/A</v>
        <stp>1</stp>
        <tr r="C18" s="3"/>
        <tr r="C7" s="3"/>
        <tr r="C11" s="3"/>
        <tr r="C23" s="3"/>
        <tr r="C9" s="3"/>
        <tr r="C13" s="3"/>
        <tr r="C8" s="3"/>
        <tr r="C10" s="3"/>
        <tr r="C12" s="3"/>
        <tr r="C15" s="3"/>
        <tr r="C30" s="3"/>
        <tr r="C21" s="3"/>
        <tr r="C27" s="3"/>
        <tr r="C24" s="3"/>
        <tr r="C20" s="3"/>
        <tr r="C22" s="3"/>
        <tr r="C29" s="3"/>
        <tr r="C25" s="3"/>
        <tr r="C19" s="3"/>
        <tr r="C17" s="3"/>
        <tr r="C31" s="3"/>
        <tr r="C16" s="3"/>
        <tr r="C28" s="3"/>
        <tr r="B27" s="3"/>
        <tr r="C26" s="3"/>
        <tr r="B26" s="3"/>
        <tr r="C14" s="3"/>
        <tr r="B14" s="3"/>
        <tr r="C6" s="3"/>
        <tr r="A30" s="3"/>
        <tr r="B25" s="3"/>
        <tr r="B13" s="3"/>
        <tr r="B9" s="3"/>
        <tr r="B30" s="3"/>
        <tr r="B23" s="3"/>
        <tr r="B11" s="3"/>
        <tr r="B12" s="3"/>
        <tr r="B31" s="3"/>
        <tr r="B22" s="3"/>
        <tr r="B10" s="3"/>
        <tr r="A18" s="3"/>
        <tr r="B15" s="3"/>
        <tr r="B20" s="3"/>
        <tr r="B8" s="3"/>
        <tr r="B18" s="3"/>
        <tr r="B3" s="3"/>
        <tr r="B19" s="3"/>
        <tr r="B7" s="3"/>
        <tr r="B21" s="3"/>
        <tr r="B29" s="3"/>
        <tr r="B17" s="3"/>
        <tr r="A7" s="3"/>
        <tr r="B24" s="3"/>
        <tr r="B28" s="3"/>
        <tr r="B16" s="3"/>
        <tr r="D6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volatileDependencies" Target="volatileDependencie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2.xml"/><Relationship Id="rId9" Type="http://schemas.openxmlformats.org/officeDocument/2006/relationships/sheetMetadata" Target="metadata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51204212680968"/>
          <c:y val="9.1822278352685485E-2"/>
          <c:w val="0.69969131217088465"/>
          <c:h val="0.72272948696470252"/>
        </c:manualLayout>
      </c:layout>
      <c:lineChart>
        <c:grouping val="standard"/>
        <c:varyColors val="0"/>
        <c:ser>
          <c:idx val="0"/>
          <c:order val="0"/>
          <c:tx>
            <c:strRef>
              <c:f>Orçamentação!$C$6</c:f>
              <c:strCache>
                <c:ptCount val="1"/>
                <c:pt idx="0">
                  <c:v>Custo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multiLvlStrRef>
              <c:f>Orçamentação!$A$7:$B$31</c:f>
              <c:multiLvlStrCache>
                <c:ptCount val="25"/>
                <c:lvl>
                  <c:pt idx="0">
                    <c:v>Fevereiro</c:v>
                  </c:pt>
                  <c:pt idx="1">
                    <c:v>Março</c:v>
                  </c:pt>
                  <c:pt idx="2">
                    <c:v>Abril</c:v>
                  </c:pt>
                  <c:pt idx="3">
                    <c:v>Maio</c:v>
                  </c:pt>
                  <c:pt idx="4">
                    <c:v>Junho</c:v>
                  </c:pt>
                  <c:pt idx="5">
                    <c:v>Julho</c:v>
                  </c:pt>
                  <c:pt idx="6">
                    <c:v>Agosto</c:v>
                  </c:pt>
                  <c:pt idx="7">
                    <c:v>Setembro</c:v>
                  </c:pt>
                  <c:pt idx="8">
                    <c:v>Outubro</c:v>
                  </c:pt>
                  <c:pt idx="9">
                    <c:v>Novembro</c:v>
                  </c:pt>
                  <c:pt idx="10">
                    <c:v>Dezembro</c:v>
                  </c:pt>
                  <c:pt idx="11">
                    <c:v>Janeiro</c:v>
                  </c:pt>
                  <c:pt idx="12">
                    <c:v>Fevereiro</c:v>
                  </c:pt>
                  <c:pt idx="13">
                    <c:v>Março</c:v>
                  </c:pt>
                  <c:pt idx="14">
                    <c:v>Abril</c:v>
                  </c:pt>
                  <c:pt idx="15">
                    <c:v>Maio</c:v>
                  </c:pt>
                  <c:pt idx="16">
                    <c:v>Junho</c:v>
                  </c:pt>
                  <c:pt idx="17">
                    <c:v>Julho</c:v>
                  </c:pt>
                  <c:pt idx="18">
                    <c:v>Agosto</c:v>
                  </c:pt>
                  <c:pt idx="19">
                    <c:v>Setembro</c:v>
                  </c:pt>
                  <c:pt idx="20">
                    <c:v>Outubro</c:v>
                  </c:pt>
                  <c:pt idx="21">
                    <c:v>Novembro</c:v>
                  </c:pt>
                  <c:pt idx="22">
                    <c:v>Dezembro</c:v>
                  </c:pt>
                  <c:pt idx="23">
                    <c:v>Janeiro</c:v>
                  </c:pt>
                  <c:pt idx="24">
                    <c:v>Fevereiro</c:v>
                  </c:pt>
                </c:lvl>
                <c:lvl>
                  <c:pt idx="0">
                    <c:v>2010</c:v>
                  </c:pt>
                  <c:pt idx="11">
                    <c:v>2011</c:v>
                  </c:pt>
                  <c:pt idx="23">
                    <c:v>2012</c:v>
                  </c:pt>
                </c:lvl>
              </c:multiLvlStrCache>
            </c:multiLvlStrRef>
          </c:cat>
          <c:val>
            <c:numRef>
              <c:f>Orçamentação!$C$7:$C$31</c:f>
              <c:numCache>
                <c:formatCode>"R$"\ #,##0.00</c:formatCode>
                <c:ptCount val="25"/>
                <c:pt idx="0">
                  <c:v>29479.228438318005</c:v>
                </c:pt>
                <c:pt idx="1">
                  <c:v>15497.204768270945</c:v>
                </c:pt>
                <c:pt idx="2">
                  <c:v>15666.047914438503</c:v>
                </c:pt>
                <c:pt idx="3">
                  <c:v>17285.939643493763</c:v>
                </c:pt>
                <c:pt idx="4">
                  <c:v>9287.1263101604291</c:v>
                </c:pt>
                <c:pt idx="5">
                  <c:v>12912.32137254902</c:v>
                </c:pt>
                <c:pt idx="6">
                  <c:v>13217.344705882353</c:v>
                </c:pt>
                <c:pt idx="7">
                  <c:v>17027.366310160429</c:v>
                </c:pt>
                <c:pt idx="8">
                  <c:v>14690.467914438505</c:v>
                </c:pt>
                <c:pt idx="9">
                  <c:v>10093.122299465242</c:v>
                </c:pt>
                <c:pt idx="10">
                  <c:v>9480</c:v>
                </c:pt>
                <c:pt idx="11">
                  <c:v>4763</c:v>
                </c:pt>
                <c:pt idx="12">
                  <c:v>11545</c:v>
                </c:pt>
                <c:pt idx="13">
                  <c:v>9853</c:v>
                </c:pt>
                <c:pt idx="14">
                  <c:v>5037</c:v>
                </c:pt>
                <c:pt idx="15">
                  <c:v>9934.2199999999993</c:v>
                </c:pt>
                <c:pt idx="16">
                  <c:v>8320.119999999999</c:v>
                </c:pt>
                <c:pt idx="17">
                  <c:v>493.5</c:v>
                </c:pt>
                <c:pt idx="18">
                  <c:v>4259.5</c:v>
                </c:pt>
                <c:pt idx="19">
                  <c:v>19027.300000000003</c:v>
                </c:pt>
                <c:pt idx="20">
                  <c:v>21103.3</c:v>
                </c:pt>
                <c:pt idx="21">
                  <c:v>19013.95</c:v>
                </c:pt>
                <c:pt idx="22">
                  <c:v>6609.5</c:v>
                </c:pt>
                <c:pt idx="23">
                  <c:v>22704</c:v>
                </c:pt>
                <c:pt idx="24">
                  <c:v>5144.0000000000009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Orçamentação!$D$6</c:f>
              <c:strCache>
                <c:ptCount val="1"/>
                <c:pt idx="0">
                  <c:v>Custo Acumulado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multiLvlStrRef>
              <c:f>Orçamentação!$A$7:$B$31</c:f>
              <c:multiLvlStrCache>
                <c:ptCount val="25"/>
                <c:lvl>
                  <c:pt idx="0">
                    <c:v>Fevereiro</c:v>
                  </c:pt>
                  <c:pt idx="1">
                    <c:v>Março</c:v>
                  </c:pt>
                  <c:pt idx="2">
                    <c:v>Abril</c:v>
                  </c:pt>
                  <c:pt idx="3">
                    <c:v>Maio</c:v>
                  </c:pt>
                  <c:pt idx="4">
                    <c:v>Junho</c:v>
                  </c:pt>
                  <c:pt idx="5">
                    <c:v>Julho</c:v>
                  </c:pt>
                  <c:pt idx="6">
                    <c:v>Agosto</c:v>
                  </c:pt>
                  <c:pt idx="7">
                    <c:v>Setembro</c:v>
                  </c:pt>
                  <c:pt idx="8">
                    <c:v>Outubro</c:v>
                  </c:pt>
                  <c:pt idx="9">
                    <c:v>Novembro</c:v>
                  </c:pt>
                  <c:pt idx="10">
                    <c:v>Dezembro</c:v>
                  </c:pt>
                  <c:pt idx="11">
                    <c:v>Janeiro</c:v>
                  </c:pt>
                  <c:pt idx="12">
                    <c:v>Fevereiro</c:v>
                  </c:pt>
                  <c:pt idx="13">
                    <c:v>Março</c:v>
                  </c:pt>
                  <c:pt idx="14">
                    <c:v>Abril</c:v>
                  </c:pt>
                  <c:pt idx="15">
                    <c:v>Maio</c:v>
                  </c:pt>
                  <c:pt idx="16">
                    <c:v>Junho</c:v>
                  </c:pt>
                  <c:pt idx="17">
                    <c:v>Julho</c:v>
                  </c:pt>
                  <c:pt idx="18">
                    <c:v>Agosto</c:v>
                  </c:pt>
                  <c:pt idx="19">
                    <c:v>Setembro</c:v>
                  </c:pt>
                  <c:pt idx="20">
                    <c:v>Outubro</c:v>
                  </c:pt>
                  <c:pt idx="21">
                    <c:v>Novembro</c:v>
                  </c:pt>
                  <c:pt idx="22">
                    <c:v>Dezembro</c:v>
                  </c:pt>
                  <c:pt idx="23">
                    <c:v>Janeiro</c:v>
                  </c:pt>
                  <c:pt idx="24">
                    <c:v>Fevereiro</c:v>
                  </c:pt>
                </c:lvl>
                <c:lvl>
                  <c:pt idx="0">
                    <c:v>2010</c:v>
                  </c:pt>
                  <c:pt idx="11">
                    <c:v>2011</c:v>
                  </c:pt>
                  <c:pt idx="23">
                    <c:v>2012</c:v>
                  </c:pt>
                </c:lvl>
              </c:multiLvlStrCache>
            </c:multiLvlStrRef>
          </c:cat>
          <c:val>
            <c:numRef>
              <c:f>Orçamentação!$D$7:$D$31</c:f>
              <c:numCache>
                <c:formatCode>"R$"\ #,##0.00</c:formatCode>
                <c:ptCount val="25"/>
                <c:pt idx="0">
                  <c:v>29479.228438318005</c:v>
                </c:pt>
                <c:pt idx="1">
                  <c:v>44976.433206588947</c:v>
                </c:pt>
                <c:pt idx="2">
                  <c:v>60642.481121027449</c:v>
                </c:pt>
                <c:pt idx="3">
                  <c:v>77928.420764521215</c:v>
                </c:pt>
                <c:pt idx="4">
                  <c:v>87215.547074681643</c:v>
                </c:pt>
                <c:pt idx="5">
                  <c:v>100127.86844723066</c:v>
                </c:pt>
                <c:pt idx="6">
                  <c:v>113345.21315311301</c:v>
                </c:pt>
                <c:pt idx="7">
                  <c:v>130372.57946327345</c:v>
                </c:pt>
                <c:pt idx="8">
                  <c:v>145063.04737771195</c:v>
                </c:pt>
                <c:pt idx="9">
                  <c:v>155156.16967717718</c:v>
                </c:pt>
                <c:pt idx="10">
                  <c:v>164636.16967717718</c:v>
                </c:pt>
                <c:pt idx="11">
                  <c:v>169399.16967717718</c:v>
                </c:pt>
                <c:pt idx="12">
                  <c:v>180944.16967717718</c:v>
                </c:pt>
                <c:pt idx="13">
                  <c:v>190797.16967717718</c:v>
                </c:pt>
                <c:pt idx="14">
                  <c:v>195834.16967717718</c:v>
                </c:pt>
                <c:pt idx="15">
                  <c:v>205768.38967717718</c:v>
                </c:pt>
                <c:pt idx="16">
                  <c:v>214088.50967717718</c:v>
                </c:pt>
                <c:pt idx="17">
                  <c:v>214582.00967717718</c:v>
                </c:pt>
                <c:pt idx="18">
                  <c:v>218841.50967717718</c:v>
                </c:pt>
                <c:pt idx="19">
                  <c:v>237868.80967717717</c:v>
                </c:pt>
                <c:pt idx="20">
                  <c:v>258972.10967717716</c:v>
                </c:pt>
                <c:pt idx="21">
                  <c:v>277986.05967717717</c:v>
                </c:pt>
                <c:pt idx="22">
                  <c:v>284595.55967717717</c:v>
                </c:pt>
                <c:pt idx="23">
                  <c:v>307299.55967717717</c:v>
                </c:pt>
                <c:pt idx="24">
                  <c:v>312443.55967717717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Orçamentação!$E$6</c:f>
              <c:strCache>
                <c:ptCount val="1"/>
                <c:pt idx="0">
                  <c:v>Requisitos de Financiamento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multiLvlStrRef>
              <c:f>Orçamentação!$A$7:$B$31</c:f>
              <c:multiLvlStrCache>
                <c:ptCount val="25"/>
                <c:lvl>
                  <c:pt idx="0">
                    <c:v>Fevereiro</c:v>
                  </c:pt>
                  <c:pt idx="1">
                    <c:v>Março</c:v>
                  </c:pt>
                  <c:pt idx="2">
                    <c:v>Abril</c:v>
                  </c:pt>
                  <c:pt idx="3">
                    <c:v>Maio</c:v>
                  </c:pt>
                  <c:pt idx="4">
                    <c:v>Junho</c:v>
                  </c:pt>
                  <c:pt idx="5">
                    <c:v>Julho</c:v>
                  </c:pt>
                  <c:pt idx="6">
                    <c:v>Agosto</c:v>
                  </c:pt>
                  <c:pt idx="7">
                    <c:v>Setembro</c:v>
                  </c:pt>
                  <c:pt idx="8">
                    <c:v>Outubro</c:v>
                  </c:pt>
                  <c:pt idx="9">
                    <c:v>Novembro</c:v>
                  </c:pt>
                  <c:pt idx="10">
                    <c:v>Dezembro</c:v>
                  </c:pt>
                  <c:pt idx="11">
                    <c:v>Janeiro</c:v>
                  </c:pt>
                  <c:pt idx="12">
                    <c:v>Fevereiro</c:v>
                  </c:pt>
                  <c:pt idx="13">
                    <c:v>Março</c:v>
                  </c:pt>
                  <c:pt idx="14">
                    <c:v>Abril</c:v>
                  </c:pt>
                  <c:pt idx="15">
                    <c:v>Maio</c:v>
                  </c:pt>
                  <c:pt idx="16">
                    <c:v>Junho</c:v>
                  </c:pt>
                  <c:pt idx="17">
                    <c:v>Julho</c:v>
                  </c:pt>
                  <c:pt idx="18">
                    <c:v>Agosto</c:v>
                  </c:pt>
                  <c:pt idx="19">
                    <c:v>Setembro</c:v>
                  </c:pt>
                  <c:pt idx="20">
                    <c:v>Outubro</c:v>
                  </c:pt>
                  <c:pt idx="21">
                    <c:v>Novembro</c:v>
                  </c:pt>
                  <c:pt idx="22">
                    <c:v>Dezembro</c:v>
                  </c:pt>
                  <c:pt idx="23">
                    <c:v>Janeiro</c:v>
                  </c:pt>
                  <c:pt idx="24">
                    <c:v>Fevereiro</c:v>
                  </c:pt>
                </c:lvl>
                <c:lvl>
                  <c:pt idx="0">
                    <c:v>2010</c:v>
                  </c:pt>
                  <c:pt idx="11">
                    <c:v>2011</c:v>
                  </c:pt>
                  <c:pt idx="23">
                    <c:v>2012</c:v>
                  </c:pt>
                </c:lvl>
              </c:multiLvlStrCache>
            </c:multiLvlStrRef>
          </c:cat>
          <c:val>
            <c:numRef>
              <c:f>Orçamentação!$E$7:$E$31</c:f>
              <c:numCache>
                <c:formatCode>"R$"\ #,##0.00</c:formatCode>
                <c:ptCount val="25"/>
                <c:pt idx="0">
                  <c:v>60642.481121027449</c:v>
                </c:pt>
                <c:pt idx="1">
                  <c:v>60642.481121027449</c:v>
                </c:pt>
                <c:pt idx="2">
                  <c:v>60642.481121027449</c:v>
                </c:pt>
                <c:pt idx="3">
                  <c:v>100127.86844723066</c:v>
                </c:pt>
                <c:pt idx="4">
                  <c:v>100127.86844723066</c:v>
                </c:pt>
                <c:pt idx="5">
                  <c:v>100127.86844723066</c:v>
                </c:pt>
                <c:pt idx="6">
                  <c:v>145063.04737771195</c:v>
                </c:pt>
                <c:pt idx="7">
                  <c:v>145063.04737771195</c:v>
                </c:pt>
                <c:pt idx="8">
                  <c:v>145063.04737771195</c:v>
                </c:pt>
                <c:pt idx="9">
                  <c:v>169399.16967717718</c:v>
                </c:pt>
                <c:pt idx="10">
                  <c:v>169399.16967717718</c:v>
                </c:pt>
                <c:pt idx="11">
                  <c:v>169399.16967717718</c:v>
                </c:pt>
                <c:pt idx="12">
                  <c:v>195834.16967717718</c:v>
                </c:pt>
                <c:pt idx="13">
                  <c:v>195834.16967717718</c:v>
                </c:pt>
                <c:pt idx="14">
                  <c:v>195834.16967717718</c:v>
                </c:pt>
                <c:pt idx="15">
                  <c:v>214582.00967717718</c:v>
                </c:pt>
                <c:pt idx="16">
                  <c:v>214582.00967717718</c:v>
                </c:pt>
                <c:pt idx="17">
                  <c:v>214582.00967717718</c:v>
                </c:pt>
                <c:pt idx="18">
                  <c:v>258972.10967717716</c:v>
                </c:pt>
                <c:pt idx="19">
                  <c:v>258972.10967717716</c:v>
                </c:pt>
                <c:pt idx="20">
                  <c:v>258972.10967717716</c:v>
                </c:pt>
                <c:pt idx="21">
                  <c:v>307299.55967717717</c:v>
                </c:pt>
                <c:pt idx="22">
                  <c:v>307299.55967717717</c:v>
                </c:pt>
                <c:pt idx="23">
                  <c:v>307299.55967717717</c:v>
                </c:pt>
                <c:pt idx="24">
                  <c:v>312443.55967717717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76640"/>
        <c:axId val="61908480"/>
      </c:lineChart>
      <c:catAx>
        <c:axId val="61776640"/>
        <c:scaling>
          <c:orientation val="minMax"/>
        </c:scaling>
        <c:delete val="0"/>
        <c:axPos val="b"/>
        <c:majorTickMark val="none"/>
        <c:minorTickMark val="none"/>
        <c:tickLblPos val="nextTo"/>
        <c:crossAx val="61908480"/>
        <c:crosses val="autoZero"/>
        <c:auto val="1"/>
        <c:lblAlgn val="ctr"/>
        <c:lblOffset val="100"/>
        <c:noMultiLvlLbl val="0"/>
      </c:catAx>
      <c:valAx>
        <c:axId val="61908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Valores</a:t>
                </a:r>
              </a:p>
            </c:rich>
          </c:tx>
          <c:layout/>
          <c:overlay val="0"/>
        </c:title>
        <c:numFmt formatCode="&quot;R$&quot;\ #,##0.00" sourceLinked="1"/>
        <c:majorTickMark val="none"/>
        <c:minorTickMark val="none"/>
        <c:tickLblPos val="nextTo"/>
        <c:crossAx val="61776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178197064989547"/>
          <c:y val="0.4746058052072461"/>
          <c:w val="0.13983228511530407"/>
          <c:h val="0.16639114055096638"/>
        </c:manualLayout>
      </c:layout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1</xdr:row>
      <xdr:rowOff>0</xdr:rowOff>
    </xdr:from>
    <xdr:to>
      <xdr:col>20</xdr:col>
      <xdr:colOff>304800</xdr:colOff>
      <xdr:row>31</xdr:row>
      <xdr:rowOff>19050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OnLoad="1" refreshedBy="." refreshedDate="40225.807811805556" createdVersion="3" refreshedVersion="3" recordCount="0">
  <cacheSource type="external" connectionId="3"/>
  <cacheFields count="49">
    <cacheField name="[Tarefas].[Tarefas]" caption="Tarefas" numFmtId="0" hierarchy="1" level="1">
      <sharedItems containsSemiMixedTypes="0" containsString="0"/>
    </cacheField>
    <cacheField name="[Tarefas].[Tarefas 01]" caption="Tarefas 01" numFmtId="0" hierarchy="1" level="2">
      <sharedItems containsSemiMixedTypes="0" containsString="0"/>
    </cacheField>
    <cacheField name="[Tarefas].[Tarefas 02]" caption="Tarefas 02" numFmtId="0" hierarchy="1" level="3">
      <sharedItems containsSemiMixedTypes="0" containsString="0"/>
    </cacheField>
    <cacheField name="[Tarefas].[Tarefas 03]" caption="Tarefas 03" numFmtId="0" hierarchy="1" level="4">
      <sharedItems containsSemiMixedTypes="0" containsString="0"/>
    </cacheField>
    <cacheField name="[Tarefas].[Tarefas 04]" caption="Tarefas 04" numFmtId="0" hierarchy="1" level="5">
      <sharedItems containsSemiMixedTypes="0" containsString="0"/>
    </cacheField>
    <cacheField name="[Tarefas].[Tarefas 05]" caption="Tarefas 05" numFmtId="0" hierarchy="1" level="6">
      <sharedItems containsSemiMixedTypes="0" containsString="0"/>
    </cacheField>
    <cacheField name="[Tarefas].[Tarefas 06]" caption="Tarefas 06" numFmtId="0" hierarchy="1" level="7">
      <sharedItems containsSemiMixedTypes="0" containsString="0"/>
    </cacheField>
    <cacheField name="[Tarefas].[Duração Real]" caption="Duração Real" propertyName="Duração Real" numFmtId="0" hierarchy="1" level="32767" memberPropertyField="1">
      <sharedItems containsSemiMixedTypes="0" containsString="0"/>
    </cacheField>
    <cacheField name="[Tarefas].[Término Real]" caption="Término Real" propertyName="Término Real" numFmtId="0" hierarchy="1" level="32767" memberPropertyField="1">
      <sharedItems containsSemiMixedTypes="0" containsString="0"/>
    </cacheField>
    <cacheField name="[Tarefas].[Início Real]" caption="Início Real" propertyName="Início Real" numFmtId="0" hierarchy="1" level="32767" memberPropertyField="1">
      <sharedItems containsSemiMixedTypes="0" containsString="0"/>
    </cacheField>
    <cacheField name="[Tarefas].[Duração da Linha de Base]" caption="Duração da Linha de Base" propertyName="Duração da Linha de Base" numFmtId="0" hierarchy="1" level="32767" memberPropertyField="1">
      <sharedItems containsSemiMixedTypes="0" containsString="0"/>
    </cacheField>
    <cacheField name="[Tarefas].[Término da Linha de Base]" caption="Término da Linha de Base" propertyName="Término da Linha de Base" numFmtId="0" hierarchy="1" level="32767" memberPropertyField="1">
      <sharedItems containsSemiMixedTypes="0" containsString="0"/>
    </cacheField>
    <cacheField name="[Tarefas].[Custo Fixo Linha Base]" caption="Custo Fixo Linha Base" propertyName="Custo Fixo Linha Base" numFmtId="0" hierarchy="1" level="32767" memberPropertyField="1">
      <sharedItems containsSemiMixedTypes="0" containsString="0"/>
    </cacheField>
    <cacheField name="[Tarefas].[Início da Linha de Base]" caption="Início da Linha de Base" propertyName="Início da Linha de Base" numFmtId="0" hierarchy="1" level="32767" memberPropertyField="1">
      <sharedItems containsSemiMixedTypes="0" containsString="0"/>
    </cacheField>
    <cacheField name="[Tarefas].[Data de Restrição]" caption="Data de Restrição" propertyName="Data de Restrição" numFmtId="0" hierarchy="1" level="32767" memberPropertyField="1">
      <sharedItems containsSemiMixedTypes="0" containsString="0"/>
    </cacheField>
    <cacheField name="[Tarefas].[Criado]" caption="Criado" propertyName="Criado" numFmtId="0" hierarchy="1" level="32767" memberPropertyField="1">
      <sharedItems containsSemiMixedTypes="0" containsString="0"/>
    </cacheField>
    <cacheField name="[Tarefas].[Data Limite]" caption="Data Limite" propertyName="Data Limite" numFmtId="0" hierarchy="1" level="32767" memberPropertyField="1">
      <sharedItems containsSemiMixedTypes="0" containsString="0"/>
    </cacheField>
    <cacheField name="[Tarefas].[Duração]" caption="Duração" propertyName="Duração" numFmtId="0" hierarchy="1" level="32767" memberPropertyField="1">
      <sharedItems containsSemiMixedTypes="0" containsString="0"/>
    </cacheField>
    <cacheField name="[Tarefas].[Variação da Duração]" caption="Variação da Duração" propertyName="Variação da Duração" numFmtId="0" hierarchy="1" level="32767" memberPropertyField="1">
      <sharedItems containsSemiMixedTypes="0" containsString="0"/>
    </cacheField>
    <cacheField name="[Tarefas].[Término Antecipado]" caption="Término Antecipado" propertyName="Término Antecipado" numFmtId="0" hierarchy="1" level="32767" memberPropertyField="1">
      <sharedItems containsSemiMixedTypes="0" containsString="0"/>
    </cacheField>
    <cacheField name="[Tarefas].[Início Antecipado]" caption="Início Antecipado" propertyName="Início Antecipado" numFmtId="0" hierarchy="1" level="32767" memberPropertyField="1">
      <sharedItems containsSemiMixedTypes="0" containsString="0"/>
    </cacheField>
    <cacheField name="[Tarefas].[Término]" caption="Término" propertyName="Término" numFmtId="0" hierarchy="1" level="32767" memberPropertyField="1">
      <sharedItems containsSemiMixedTypes="0" containsString="0"/>
    </cacheField>
    <cacheField name="[Tarefas].[Margem de Atraso]" caption="Margem de Atraso" propertyName="Margem de Atraso" numFmtId="0" hierarchy="1" level="32767" memberPropertyField="1">
      <sharedItems containsSemiMixedTypes="0" containsString="0"/>
    </cacheField>
    <cacheField name="[Tarefas].[Variação do Término]" caption="Variação do Término" propertyName="Variação do Término" numFmtId="0" hierarchy="1" level="32767" memberPropertyField="1">
      <sharedItems containsSemiMixedTypes="0" containsString="0"/>
    </cacheField>
    <cacheField name="[Tarefas].[Margem Atraso Permitida]" caption="Margem Atraso Permitida" propertyName="Margem Atraso Permitida" numFmtId="0" hierarchy="1" level="32767" memberPropertyField="1">
      <sharedItems containsSemiMixedTypes="0" containsString="0"/>
    </cacheField>
    <cacheField name="[Tarefas].[Término Atrasado]" caption="Término Atrasado" propertyName="Término Atrasado" numFmtId="0" hierarchy="1" level="32767" memberPropertyField="1">
      <sharedItems containsSemiMixedTypes="0" containsString="0"/>
    </cacheField>
    <cacheField name="[Tarefas].[Início Atrasado]" caption="Início Atrasado" propertyName="Início Atrasado" numFmtId="0" hierarchy="1" level="32767" memberPropertyField="1">
      <sharedItems containsSemiMixedTypes="0" containsString="0"/>
    </cacheField>
    <cacheField name="[Tarefas].[Atraso da Redistribuição]" caption="Atraso da Redistribuição" propertyName="Atraso da Redistribuição" numFmtId="0" hierarchy="1" level="32767" memberPropertyField="1">
      <sharedItems containsSemiMixedTypes="0" containsString="0"/>
    </cacheField>
    <cacheField name="[Tarefas].[TaskID]" caption="TaskID" propertyName="TaskID" numFmtId="0" hierarchy="1" level="32767" memberPropertyField="1">
      <sharedItems containsSemiMixedTypes="0" containsString="0"/>
    </cacheField>
    <cacheField name="[Tarefas].[% Concluído]" caption="% Concluído" propertyName="% Concluído" numFmtId="0" hierarchy="1" level="32767" memberPropertyField="1">
      <sharedItems containsSemiMixedTypes="0" containsString="0"/>
    </cacheField>
    <cacheField name="[Tarefas].[% Trabalho Concluído]" caption="% Trabalho Concluído" propertyName="% Trabalho Concluído" numFmtId="0" hierarchy="1" level="32767" memberPropertyField="1">
      <sharedItems containsSemiMixedTypes="0" containsString="0"/>
    </cacheField>
    <cacheField name="[Tarefas].[% Física Concluída]" caption="% Física Concluída" propertyName="% Física Concluída" numFmtId="0" hierarchy="1" level="32767" memberPropertyField="1">
      <sharedItems containsSemiMixedTypes="0" containsString="0"/>
    </cacheField>
    <cacheField name="[Tarefas].[Término Antes da Redist]" caption="Término Antes da Redist" propertyName="Término Antes da Redist" numFmtId="0" hierarchy="1" level="32767" memberPropertyField="1">
      <sharedItems containsSemiMixedTypes="0" containsString="0"/>
    </cacheField>
    <cacheField name="[Tarefas].[Início Antes da Redist]" caption="Início Antes da Redist" propertyName="Início Antes da Redist" numFmtId="0" hierarchy="1" level="32767" memberPropertyField="1">
      <sharedItems containsSemiMixedTypes="0" containsString="0"/>
    </cacheField>
    <cacheField name="[Tarefas].[Prioridade]" caption="Prioridade" propertyName="Prioridade" numFmtId="0" hierarchy="1" level="32767" memberPropertyField="1">
      <sharedItems containsSemiMixedTypes="0" containsString="0"/>
    </cacheField>
    <cacheField name="[Tarefas].[Duração Restante]" caption="Duração Restante" propertyName="Duração Restante" numFmtId="0" hierarchy="1" level="32767" memberPropertyField="1">
      <sharedItems containsSemiMixedTypes="0" containsString="0"/>
    </cacheField>
    <cacheField name="[Tarefas].[Início]" caption="Início" propertyName="Início" numFmtId="0" hierarchy="1" level="32767" memberPropertyField="1">
      <sharedItems containsSemiMixedTypes="0" containsString="0"/>
    </cacheField>
    <cacheField name="[Tarefas].[Iniciar Margem de Atraso]" caption="Iniciar Margem de Atraso" propertyName="Iniciar Margem de Atraso" numFmtId="0" hierarchy="1" level="32767" memberPropertyField="1">
      <sharedItems containsSemiMixedTypes="0" containsString="0"/>
    </cacheField>
    <cacheField name="[Tarefas].[Variação Inicial]" caption="Variação Inicial" propertyName="Variação Inicial" numFmtId="0" hierarchy="1" level="32767" memberPropertyField="1">
      <sharedItems containsSemiMixedTypes="0" containsString="0"/>
    </cacheField>
    <cacheField name="[Tarefas].[Parar]" caption="Parar" propertyName="Parar" numFmtId="0" hierarchy="1" level="32767" memberPropertyField="1">
      <sharedItems containsSemiMixedTypes="0" containsString="0"/>
    </cacheField>
    <cacheField name="[Tarefas].[Margem de Atraso Total]" caption="Margem de Atraso Total" propertyName="Margem de Atraso Total" numFmtId="0" hierarchy="1" level="32767" memberPropertyField="1">
      <sharedItems containsSemiMixedTypes="0" containsString="0"/>
    </cacheField>
    <cacheField name="[Tarefas].[VAT]" caption="VAT" propertyName="VAT" numFmtId="0" hierarchy="1" level="32767" memberPropertyField="1">
      <sharedItems containsSemiMixedTypes="0" containsString="0"/>
    </cacheField>
    <cacheField name="[Tarefas].[EDT]" caption="EDT" propertyName="EDT" numFmtId="0" hierarchy="1" level="32767" memberPropertyField="1">
      <sharedItems containsSemiMixedTypes="0" containsString="0"/>
    </cacheField>
    <cacheField name="[Hora].[Calend Mensal].[Ano]" caption="Ano" numFmtId="0" level="1">
      <sharedItems count="3">
        <s v="[Hora].[Calend Mensal].[Todas].[2010]" c="2010"/>
        <s v="[Hora].[Calend Mensal].[Todas].[2011]" c="2011"/>
        <s v="[Hora].[Calend Mensal].[Todas].[2012]" c="2012"/>
      </sharedItems>
    </cacheField>
    <cacheField name="[Hora].[Calend Mensal].[Mês]" caption="Mês" numFmtId="0" level="2">
      <sharedItems count="25">
        <s v="[Hora].[Calend Mensal].[Todas].[2010].[Fevereiro]" c="Fevereiro"/>
        <s v="[Hora].[Calend Mensal].[Todas].[2010].[Março]" c="Março"/>
        <s v="[Hora].[Calend Mensal].[Todas].[2010].[Abril]" c="Abril"/>
        <s v="[Hora].[Calend Mensal].[Todas].[2010].[Maio]" c="Maio"/>
        <s v="[Hora].[Calend Mensal].[Todas].[2010].[Junho]" c="Junho"/>
        <s v="[Hora].[Calend Mensal].[Todas].[2010].[Julho]" c="Julho"/>
        <s v="[Hora].[Calend Mensal].[Todas].[2010].[Agosto]" c="Agosto"/>
        <s v="[Hora].[Calend Mensal].[Todas].[2010].[Setembro]" c="Setembro"/>
        <s v="[Hora].[Calend Mensal].[Todas].[2010].[Outubro]" c="Outubro"/>
        <s v="[Hora].[Calend Mensal].[Todas].[2010].[Novembro]" c="Novembro"/>
        <s v="[Hora].[Calend Mensal].[Todas].[2010].[Dezembro]" c="Dezembro"/>
        <s v="[Hora].[Calend Mensal].[Todas].[2011].[Janeiro]" c="Janeiro"/>
        <s v="[Hora].[Calend Mensal].[Todas].[2011].[Fevereiro]" c="Fevereiro"/>
        <s v="[Hora].[Calend Mensal].[Todas].[2011].[Março]" c="Março"/>
        <s v="[Hora].[Calend Mensal].[Todas].[2011].[Abril]" c="Abril"/>
        <s v="[Hora].[Calend Mensal].[Todas].[2011].[Maio]" c="Maio"/>
        <s v="[Hora].[Calend Mensal].[Todas].[2011].[Junho]" c="Junho"/>
        <s v="[Hora].[Calend Mensal].[Todas].[2011].[Julho]" c="Julho"/>
        <s v="[Hora].[Calend Mensal].[Todas].[2011].[Agosto]" c="Agosto"/>
        <s v="[Hora].[Calend Mensal].[Todas].[2011].[Setembro]" c="Setembro"/>
        <s v="[Hora].[Calend Mensal].[Todas].[2011].[Outubro]" c="Outubro"/>
        <s v="[Hora].[Calend Mensal].[Todas].[2011].[Novembro]" c="Novembro"/>
        <s v="[Hora].[Calend Mensal].[Todas].[2011].[Dezembro]" c="Dezembro"/>
        <s v="[Hora].[Calend Mensal].[Todas].[2012].[Janeiro]" c="Janeiro"/>
        <s v="[Hora].[Calend Mensal].[Todas].[2012].[Fevereiro]" c="Fevereiro"/>
      </sharedItems>
    </cacheField>
    <cacheField name="[Measures].[Custo Acumulado]" caption="Custo Acumulado" numFmtId="0" hierarchy="3" level="32767"/>
    <cacheField name="[Tarefas].[Custo da Linha de Base]" caption="Custo da Linha de Base" propertyName="Custo da Linha de Base" numFmtId="0" hierarchy="1" level="32767" memberPropertyField="1">
      <sharedItems containsSemiMixedTypes="0" containsString="0"/>
    </cacheField>
    <cacheField name="[Tarefas].[Trab Linha de Base]" caption="Trab Linha de Base" propertyName="Trab Linha de Base" numFmtId="0" hierarchy="1" level="32767" memberPropertyField="1">
      <sharedItems containsSemiMixedTypes="0" containsString="0"/>
    </cacheField>
    <cacheField name="[Measures].[Custo]" caption="Custo" numFmtId="0" hierarchy="2" level="32767"/>
  </cacheFields>
  <cacheHierarchies count="17">
    <cacheHierarchy uniqueName="[Hora].[Calend Mensal]" caption="Hora Calend Mensal" time="1" defaultMemberUniqueName="[Hora].[Calend Mensal].[Todas]" allUniqueName="[Hora].[Calend Mensal].[Todas]" dimensionUniqueName="[Hora]" count="3" unbalanced="0">
      <fieldsUsage count="3">
        <fieldUsage x="-1"/>
        <fieldUsage x="43"/>
        <fieldUsage x="44"/>
      </fieldsUsage>
    </cacheHierarchy>
    <cacheHierarchy uniqueName="[Tarefas]" caption="Tarefas" defaultMemberUniqueName="[Tarefas].[Todas]" allUniqueName="[Tarefas].[Todas]" dimensionUniqueName="[Tarefas]" count="8" unbalanced="1">
      <fieldsUsage count="8">
        <fieldUsage x="-1"/>
        <fieldUsage x="0"/>
        <fieldUsage x="1"/>
        <fieldUsage x="2"/>
        <fieldUsage x="3"/>
        <fieldUsage x="4"/>
        <fieldUsage x="5"/>
        <fieldUsage x="6"/>
      </fieldsUsage>
    </cacheHierarchy>
    <cacheHierarchy uniqueName="[Measures].[Custo]" caption="Custo" measure="1" count="0" oneField="1">
      <fieldsUsage count="1">
        <fieldUsage x="48"/>
      </fieldsUsage>
    </cacheHierarchy>
    <cacheHierarchy uniqueName="[Measures].[Custo Acumulado]" caption="Custo Acumulado" measure="1" count="0" oneField="1">
      <fieldsUsage count="1">
        <fieldUsage x="45"/>
      </fieldsUsage>
    </cacheHierarchy>
    <cacheHierarchy uniqueName="[Measures].[Custo de Orçamento]" caption="Custo de Orçamento" measure="1" count="0"/>
    <cacheHierarchy uniqueName="[Measures].[Custo Fixo]" caption="Custo Fixo" measure="1" count="0"/>
    <cacheHierarchy uniqueName="[Measures].[Custo Fixo Real]" caption="Custo Fixo Real" measure="1" count="0"/>
    <cacheHierarchy uniqueName="[Measures].[Custo Orç Linha de Base]" caption="Custo Orç Linha de Base" measure="1" count="0"/>
    <cacheHierarchy uniqueName="[Measures].[Custo Real]" caption="Custo Real" measure="1" count="0"/>
    <cacheHierarchy uniqueName="[Measures].[Trab Orç Linha de Base]" caption="Trab Orç Linha de Base" measure="1" count="0"/>
    <cacheHierarchy uniqueName="[Measures].[Trab Real Horas Extras]" caption="Trab Real Horas Extras" measure="1" count="0"/>
    <cacheHierarchy uniqueName="[Measures].[Trabalho]" caption="Trabalho" measure="1" count="0"/>
    <cacheHierarchy uniqueName="[Measures].[Trabalho Acumulado]" caption="Trabalho Acumulado" measure="1" count="0"/>
    <cacheHierarchy uniqueName="[Measures].[Trabalho de Horas Extras]" caption="Trabalho de Horas Extras" measure="1" count="0"/>
    <cacheHierarchy uniqueName="[Measures].[Trabalho de Orçamento]" caption="Trabalho de Orçamento" measure="1" count="0"/>
    <cacheHierarchy uniqueName="[Measures].[Trabalho Normal]" caption="Trabalho Normal" measure="1" count="0"/>
    <cacheHierarchy uniqueName="[Measures].[Trabalho Real]" caption="Trabalho Real" measure="1" count="0"/>
  </cacheHierarchies>
  <kpis count="0"/>
  <dimensions count="3">
    <dimension name="Hora" uniqueName="[Hora]" caption="Hora"/>
    <dimension measure="1" name="Measures" uniqueName="[Measures]" caption="Measures"/>
    <dimension name="Tarefas" uniqueName="[Tarefas]" caption="Tarefas"/>
  </dimension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invalid="1" saveData="0" refreshOnLoad="1" refreshedBy="." refreshedDate="40225.808139814813" createdVersion="3" refreshedVersion="3" minRefreshableVersion="3" recordCount="0" tupleCache="1">
  <cacheSource type="external" connectionId="3"/>
  <cacheFields count="3">
    <cacheField name="[Measures].[MeasuresLevel]" caption="MeasuresLevel" numFmtId="0" hierarchy="1">
      <sharedItems count="2">
        <s v="[Measures].[Custo]" c="Custo"/>
        <s v="[Measures].[Custo Acumulado]" c="Custo Acumulado"/>
      </sharedItems>
    </cacheField>
    <cacheField name="[Hora].[Calend Mensal].[Ano]" caption="Ano" numFmtId="0" level="1">
      <sharedItems count="3">
        <s v="[Hora].[Calend Mensal].[Todas].[2010]" c="2010"/>
        <s v="[Hora].[Calend Mensal].[Todas].[2011]" c="2011"/>
        <s v="[Hora].[Calend Mensal].[Todas].[2012]" c="2012"/>
      </sharedItems>
    </cacheField>
    <cacheField name="[Hora].[Calend Mensal].[Mês]" caption="Mês" numFmtId="0" level="2">
      <sharedItems count="25">
        <s v="[Hora].[Calend Mensal].[Todas].[2010].[Fevereiro]" c="Fevereiro"/>
        <s v="[Hora].[Calend Mensal].[Todas].[2010].[Março]" c="Março"/>
        <s v="[Hora].[Calend Mensal].[Todas].[2010].[Abril]" c="Abril"/>
        <s v="[Hora].[Calend Mensal].[Todas].[2010].[Maio]" c="Maio"/>
        <s v="[Hora].[Calend Mensal].[Todas].[2010].[Junho]" c="Junho"/>
        <s v="[Hora].[Calend Mensal].[Todas].[2010].[Julho]" c="Julho"/>
        <s v="[Hora].[Calend Mensal].[Todas].[2010].[Agosto]" c="Agosto"/>
        <s v="[Hora].[Calend Mensal].[Todas].[2010].[Setembro]" c="Setembro"/>
        <s v="[Hora].[Calend Mensal].[Todas].[2010].[Outubro]" c="Outubro"/>
        <s v="[Hora].[Calend Mensal].[Todas].[2010].[Novembro]" c="Novembro"/>
        <s v="[Hora].[Calend Mensal].[Todas].[2010].[Dezembro]" c="Dezembro"/>
        <s v="[Hora].[Calend Mensal].[Todas].[2011].[Janeiro]" c="Janeiro"/>
        <s v="[Hora].[Calend Mensal].[Todas].[2011].[Fevereiro]" c="Fevereiro"/>
        <s v="[Hora].[Calend Mensal].[Todas].[2011].[Março]" c="Março"/>
        <s v="[Hora].[Calend Mensal].[Todas].[2011].[Abril]" c="Abril"/>
        <s v="[Hora].[Calend Mensal].[Todas].[2011].[Maio]" c="Maio"/>
        <s v="[Hora].[Calend Mensal].[Todas].[2011].[Junho]" c="Junho"/>
        <s v="[Hora].[Calend Mensal].[Todas].[2011].[Julho]" c="Julho"/>
        <s v="[Hora].[Calend Mensal].[Todas].[2011].[Agosto]" c="Agosto"/>
        <s v="[Hora].[Calend Mensal].[Todas].[2011].[Setembro]" c="Setembro"/>
        <s v="[Hora].[Calend Mensal].[Todas].[2011].[Outubro]" c="Outubro"/>
        <s v="[Hora].[Calend Mensal].[Todas].[2011].[Novembro]" c="Novembro"/>
        <s v="[Hora].[Calend Mensal].[Todas].[2011].[Dezembro]" c="Dezembro"/>
        <s v="[Hora].[Calend Mensal].[Todas].[2012].[Janeiro]" c="Janeiro"/>
        <s v="[Hora].[Calend Mensal].[Todas].[2012].[Fevereiro]" c="Fevereiro"/>
      </sharedItems>
    </cacheField>
  </cacheFields>
  <cacheHierarchies count="18">
    <cacheHierarchy uniqueName="[Hora].[Calend Mensal]" caption="Hora Calend Mensal" time="1" defaultMemberUniqueName="[Hora].[Calend Mensal].[Todas]" allUniqueName="[Hora].[Calend Mensal].[Todas]" allCaption="Todas" dimensionUniqueName="[Hora]" count="3" unbalanced="0">
      <fieldsUsage count="3">
        <fieldUsage x="-1"/>
        <fieldUsage x="1"/>
        <fieldUsage x="2"/>
      </fieldsUsage>
    </cacheHierarchy>
    <cacheHierarchy uniqueName="[Measures]" caption="Measures" defaultMemberUniqueName="[Measures].[Custo Real]" dimensionUniqueName="[Measures]" measures="1" count="1" unbalanced="0">
      <fieldsUsage count="1">
        <fieldUsage x="0"/>
      </fieldsUsage>
    </cacheHierarchy>
    <cacheHierarchy uniqueName="[Tarefas]" caption="Tarefas" defaultMemberUniqueName="[Tarefas].[Todas]" allUniqueName="[Tarefas].[Todas]" allCaption="Todas" dimensionUniqueName="[Tarefas]" count="8" unbalanced="1"/>
    <cacheHierarchy uniqueName="[Measures].[Custo]" caption="Custo" measure="1" count="0"/>
    <cacheHierarchy uniqueName="[Measures].[Custo Acumulado]" caption="Custo Acumulado" measure="1" count="0"/>
    <cacheHierarchy uniqueName="[Measures].[Custo de Orçamento]" caption="Custo de Orçamento" measure="1" count="0"/>
    <cacheHierarchy uniqueName="[Measures].[Custo Fixo]" caption="Custo Fixo" measure="1" count="0"/>
    <cacheHierarchy uniqueName="[Measures].[Custo Fixo Real]" caption="Custo Fixo Real" measure="1" count="0"/>
    <cacheHierarchy uniqueName="[Measures].[Custo Orç Linha de Base]" caption="Custo Orç Linha de Base" measure="1" count="0"/>
    <cacheHierarchy uniqueName="[Measures].[Custo Real]" caption="Custo Real" measure="1" count="0"/>
    <cacheHierarchy uniqueName="[Measures].[Trab Orç Linha de Base]" caption="Trab Orç Linha de Base" measure="1" count="0"/>
    <cacheHierarchy uniqueName="[Measures].[Trab Real Horas Extras]" caption="Trab Real Horas Extras" measure="1" count="0"/>
    <cacheHierarchy uniqueName="[Measures].[Trabalho]" caption="Trabalho" measure="1" count="0"/>
    <cacheHierarchy uniqueName="[Measures].[Trabalho Acumulado]" caption="Trabalho Acumulado" measure="1" count="0"/>
    <cacheHierarchy uniqueName="[Measures].[Trabalho de Horas Extras]" caption="Trabalho de Horas Extras" measure="1" count="0"/>
    <cacheHierarchy uniqueName="[Measures].[Trabalho de Orçamento]" caption="Trabalho de Orçamento" measure="1" count="0"/>
    <cacheHierarchy uniqueName="[Measures].[Trabalho Normal]" caption="Trabalho Normal" measure="1" count="0"/>
    <cacheHierarchy uniqueName="[Measures].[Trabalho Real]" caption="Trabalho Real" measure="1" count="0"/>
  </cacheHierarchies>
  <kpis count="0"/>
  <tupleCache>
    <entries count="58">
      <n v="29479.228438318005">
        <tpls c="3">
          <tpl fld="2" item="0"/>
          <tpl fld="0" item="0"/>
          <tpl hier="2" item="4294967295"/>
        </tpls>
      </n>
      <n v="29479.228438318005">
        <tpls c="3">
          <tpl fld="2" item="0"/>
          <tpl fld="0" item="1"/>
          <tpl hier="2" item="4294967295"/>
        </tpls>
      </n>
      <n v="15497.204768270945">
        <tpls c="3">
          <tpl fld="2" item="1"/>
          <tpl fld="0" item="0"/>
          <tpl hier="2" item="4294967295"/>
        </tpls>
      </n>
      <n v="44976.433206588947">
        <tpls c="3">
          <tpl fld="2" item="1"/>
          <tpl fld="0" item="1"/>
          <tpl hier="2" item="4294967295"/>
        </tpls>
      </n>
      <n v="15666.047914438503">
        <tpls c="3">
          <tpl fld="2" item="2"/>
          <tpl fld="0" item="0"/>
          <tpl hier="2" item="4294967295"/>
        </tpls>
      </n>
      <n v="60642.481121027457">
        <tpls c="3">
          <tpl fld="2" item="2"/>
          <tpl fld="0" item="1"/>
          <tpl hier="2" item="4294967295"/>
        </tpls>
      </n>
      <n v="17285.939643493763">
        <tpls c="3">
          <tpl fld="2" item="3"/>
          <tpl fld="0" item="0"/>
          <tpl hier="2" item="4294967295"/>
        </tpls>
      </n>
      <n v="77928.420764521215">
        <tpls c="3">
          <tpl fld="2" item="3"/>
          <tpl fld="0" item="1"/>
          <tpl hier="2" item="4294967295"/>
        </tpls>
      </n>
      <n v="9287.1263101604291">
        <tpls c="3">
          <tpl fld="2" item="4"/>
          <tpl fld="0" item="0"/>
          <tpl hier="2" item="4294967295"/>
        </tpls>
      </n>
      <n v="87215.547074681643">
        <tpls c="3">
          <tpl fld="2" item="4"/>
          <tpl fld="0" item="1"/>
          <tpl hier="2" item="4294967295"/>
        </tpls>
      </n>
      <n v="12912.32137254902">
        <tpls c="3">
          <tpl fld="2" item="5"/>
          <tpl fld="0" item="0"/>
          <tpl hier="2" item="4294967295"/>
        </tpls>
      </n>
      <n v="100127.86844723066">
        <tpls c="3">
          <tpl fld="2" item="5"/>
          <tpl fld="0" item="1"/>
          <tpl hier="2" item="4294967295"/>
        </tpls>
      </n>
      <n v="13217.344705882353">
        <tpls c="3">
          <tpl fld="2" item="6"/>
          <tpl fld="0" item="0"/>
          <tpl hier="2" item="4294967295"/>
        </tpls>
      </n>
      <n v="113345.21315311301">
        <tpls c="3">
          <tpl fld="2" item="6"/>
          <tpl fld="0" item="1"/>
          <tpl hier="2" item="4294967295"/>
        </tpls>
      </n>
      <n v="17027.366310160429">
        <tpls c="3">
          <tpl fld="2" item="7"/>
          <tpl fld="0" item="0"/>
          <tpl hier="2" item="4294967295"/>
        </tpls>
      </n>
      <n v="130372.57946327343">
        <tpls c="3">
          <tpl fld="2" item="7"/>
          <tpl fld="0" item="1"/>
          <tpl hier="2" item="4294967295"/>
        </tpls>
      </n>
      <n v="14690.467914438505">
        <tpls c="3">
          <tpl fld="2" item="8"/>
          <tpl fld="0" item="0"/>
          <tpl hier="2" item="4294967295"/>
        </tpls>
      </n>
      <n v="145063.04737771192">
        <tpls c="3">
          <tpl fld="2" item="8"/>
          <tpl fld="0" item="1"/>
          <tpl hier="2" item="4294967295"/>
        </tpls>
      </n>
      <n v="10093.122299465242">
        <tpls c="3">
          <tpl fld="2" item="9"/>
          <tpl fld="0" item="0"/>
          <tpl hier="2" item="4294967295"/>
        </tpls>
      </n>
      <n v="155156.16967717715">
        <tpls c="3">
          <tpl fld="2" item="9"/>
          <tpl fld="0" item="1"/>
          <tpl hier="2" item="4294967295"/>
        </tpls>
      </n>
      <n v="9480">
        <tpls c="3">
          <tpl fld="2" item="10"/>
          <tpl fld="0" item="0"/>
          <tpl hier="2" item="4294967295"/>
        </tpls>
      </n>
      <n v="164636.16967717715">
        <tpls c="3">
          <tpl fld="2" item="10"/>
          <tpl fld="0" item="1"/>
          <tpl hier="2" item="4294967295"/>
        </tpls>
      </n>
      <n v="164636.16967717718">
        <tpls c="3">
          <tpl fld="1" item="0"/>
          <tpl fld="0" item="0"/>
          <tpl hier="2" item="4294967295"/>
        </tpls>
      </n>
      <n v="164636.16967717715">
        <tpls c="3">
          <tpl fld="1" item="0"/>
          <tpl fld="0" item="1"/>
          <tpl hier="2" item="4294967295"/>
        </tpls>
      </n>
      <n v="4763">
        <tpls c="3">
          <tpl fld="2" item="11"/>
          <tpl fld="0" item="0"/>
          <tpl hier="2" item="4294967295"/>
        </tpls>
      </n>
      <n v="169399.16967717715">
        <tpls c="3">
          <tpl fld="2" item="11"/>
          <tpl fld="0" item="1"/>
          <tpl hier="2" item="4294967295"/>
        </tpls>
      </n>
      <n v="11545">
        <tpls c="3">
          <tpl fld="2" item="12"/>
          <tpl fld="0" item="0"/>
          <tpl hier="2" item="4294967295"/>
        </tpls>
      </n>
      <n v="180944.16967717715">
        <tpls c="3">
          <tpl fld="2" item="12"/>
          <tpl fld="0" item="1"/>
          <tpl hier="2" item="4294967295"/>
        </tpls>
      </n>
      <n v="9853">
        <tpls c="3">
          <tpl fld="2" item="13"/>
          <tpl fld="0" item="0"/>
          <tpl hier="2" item="4294967295"/>
        </tpls>
      </n>
      <n v="190797.16967717715">
        <tpls c="3">
          <tpl fld="2" item="13"/>
          <tpl fld="0" item="1"/>
          <tpl hier="2" item="4294967295"/>
        </tpls>
      </n>
      <n v="5037">
        <tpls c="3">
          <tpl fld="2" item="14"/>
          <tpl fld="0" item="0"/>
          <tpl hier="2" item="4294967295"/>
        </tpls>
      </n>
      <n v="195834.16967717715">
        <tpls c="3">
          <tpl fld="2" item="14"/>
          <tpl fld="0" item="1"/>
          <tpl hier="2" item="4294967295"/>
        </tpls>
      </n>
      <n v="9934.2199999999993">
        <tpls c="3">
          <tpl fld="2" item="15"/>
          <tpl fld="0" item="0"/>
          <tpl hier="2" item="4294967295"/>
        </tpls>
      </n>
      <n v="205768.38967717715">
        <tpls c="3">
          <tpl fld="2" item="15"/>
          <tpl fld="0" item="1"/>
          <tpl hier="2" item="4294967295"/>
        </tpls>
      </n>
      <n v="8320.119999999999">
        <tpls c="3">
          <tpl fld="2" item="16"/>
          <tpl fld="0" item="0"/>
          <tpl hier="2" item="4294967295"/>
        </tpls>
      </n>
      <n v="214088.50967717718">
        <tpls c="3">
          <tpl fld="2" item="16"/>
          <tpl fld="0" item="1"/>
          <tpl hier="2" item="4294967295"/>
        </tpls>
      </n>
      <n v="493.5">
        <tpls c="3">
          <tpl fld="2" item="17"/>
          <tpl fld="0" item="0"/>
          <tpl hier="2" item="4294967295"/>
        </tpls>
      </n>
      <n v="214582.00967717718">
        <tpls c="3">
          <tpl fld="2" item="17"/>
          <tpl fld="0" item="1"/>
          <tpl hier="2" item="4294967295"/>
        </tpls>
      </n>
      <n v="4259.5">
        <tpls c="3">
          <tpl fld="2" item="18"/>
          <tpl fld="0" item="0"/>
          <tpl hier="2" item="4294967295"/>
        </tpls>
      </n>
      <n v="218841.50967717718">
        <tpls c="3">
          <tpl fld="2" item="18"/>
          <tpl fld="0" item="1"/>
          <tpl hier="2" item="4294967295"/>
        </tpls>
      </n>
      <n v="19027.300000000003">
        <tpls c="3">
          <tpl fld="2" item="19"/>
          <tpl fld="0" item="0"/>
          <tpl hier="2" item="4294967295"/>
        </tpls>
      </n>
      <n v="237868.8096771772">
        <tpls c="3">
          <tpl fld="2" item="19"/>
          <tpl fld="0" item="1"/>
          <tpl hier="2" item="4294967295"/>
        </tpls>
      </n>
      <n v="21103.3">
        <tpls c="3">
          <tpl fld="2" item="20"/>
          <tpl fld="0" item="0"/>
          <tpl hier="2" item="4294967295"/>
        </tpls>
      </n>
      <n v="258972.10967717718">
        <tpls c="3">
          <tpl fld="2" item="20"/>
          <tpl fld="0" item="1"/>
          <tpl hier="2" item="4294967295"/>
        </tpls>
      </n>
      <n v="19013.95">
        <tpls c="3">
          <tpl fld="2" item="21"/>
          <tpl fld="0" item="0"/>
          <tpl hier="2" item="4294967295"/>
        </tpls>
      </n>
      <n v="277986.05967717723">
        <tpls c="3">
          <tpl fld="2" item="21"/>
          <tpl fld="0" item="1"/>
          <tpl hier="2" item="4294967295"/>
        </tpls>
      </n>
      <n v="6609.5">
        <tpls c="3">
          <tpl fld="2" item="22"/>
          <tpl fld="0" item="0"/>
          <tpl hier="2" item="4294967295"/>
        </tpls>
      </n>
      <n v="284595.55967717723">
        <tpls c="3">
          <tpl fld="2" item="22"/>
          <tpl fld="0" item="1"/>
          <tpl hier="2" item="4294967295"/>
        </tpls>
      </n>
      <n v="119959.39">
        <tpls c="3">
          <tpl fld="1" item="1"/>
          <tpl fld="0" item="0"/>
          <tpl hier="2" item="4294967295"/>
        </tpls>
      </n>
      <n v="284595.55967717723">
        <tpls c="3">
          <tpl fld="1" item="1"/>
          <tpl fld="0" item="1"/>
          <tpl hier="2" item="4294967295"/>
        </tpls>
      </n>
      <n v="22704">
        <tpls c="3">
          <tpl fld="2" item="23"/>
          <tpl fld="0" item="0"/>
          <tpl hier="2" item="4294967295"/>
        </tpls>
      </n>
      <n v="307299.55967717723">
        <tpls c="3">
          <tpl fld="2" item="23"/>
          <tpl fld="0" item="1"/>
          <tpl hier="2" item="4294967295"/>
        </tpls>
      </n>
      <n v="5144.0000000000009">
        <tpls c="3">
          <tpl fld="2" item="24"/>
          <tpl fld="0" item="0"/>
          <tpl hier="2" item="4294967295"/>
        </tpls>
      </n>
      <n v="312443.55967717723">
        <tpls c="3">
          <tpl fld="2" item="24"/>
          <tpl fld="0" item="1"/>
          <tpl hier="2" item="4294967295"/>
        </tpls>
      </n>
      <n v="27848">
        <tpls c="3">
          <tpl fld="1" item="2"/>
          <tpl fld="0" item="0"/>
          <tpl hier="2" item="4294967295"/>
        </tpls>
      </n>
      <n v="312443.55967717723">
        <tpls c="3">
          <tpl fld="1" item="2"/>
          <tpl fld="0" item="1"/>
          <tpl hier="2" item="4294967295"/>
        </tpls>
      </n>
      <n v="312443.55967717717">
        <tpls c="3">
          <tpl hier="0" item="4294967295"/>
          <tpl fld="0" item="0"/>
          <tpl hier="2" item="4294967295"/>
        </tpls>
      </n>
      <n v="312443.55967717723">
        <tpls c="3">
          <tpl hier="0" item="4294967295"/>
          <tpl fld="0" item="1"/>
          <tpl hier="2" item="4294967295"/>
        </tpls>
      </n>
    </entries>
    <queryCache count="34">
      <query mdx="[Measures].[Custo]">
        <tpls c="1">
          <tpl fld="0" item="0"/>
        </tpls>
      </query>
      <query mdx="[Measures].[Custo Acumulado]">
        <tpls c="1">
          <tpl fld="0" item="1"/>
        </tpls>
      </query>
      <query mdx="[Tarefas].[Todas]">
        <tpls c="1">
          <tpl hier="2" item="4294967295"/>
        </tpls>
      </query>
      <query mdx="[Hora].[Calend Mensal].[Todas].[2010]">
        <tpls c="1">
          <tpl fld="1" item="0"/>
        </tpls>
      </query>
      <query mdx="[Hora].[Calend Mensal].[Todas].[2010].[Fevereiro]">
        <tpls c="1">
          <tpl fld="2" item="0"/>
        </tpls>
      </query>
      <query mdx="[Hora].[Calend Mensal].[Todas].[2010].[Março]">
        <tpls c="1">
          <tpl fld="2" item="1"/>
        </tpls>
      </query>
      <query mdx="[Hora].[Calend Mensal].[Todas].[2010].[Abril]">
        <tpls c="1">
          <tpl fld="2" item="2"/>
        </tpls>
      </query>
      <query mdx="[Hora].[Calend Mensal].[Todas].[2010].[Maio]">
        <tpls c="1">
          <tpl fld="2" item="3"/>
        </tpls>
      </query>
      <query mdx="[Hora].[Calend Mensal].[Todas].[2010].[Junho]">
        <tpls c="1">
          <tpl fld="2" item="4"/>
        </tpls>
      </query>
      <query mdx="[Hora].[Calend Mensal].[Todas].[2010].[Julho]">
        <tpls c="1">
          <tpl fld="2" item="5"/>
        </tpls>
      </query>
      <query mdx="[Hora].[Calend Mensal].[Todas].[2010].[Agosto]">
        <tpls c="1">
          <tpl fld="2" item="6"/>
        </tpls>
      </query>
      <query mdx="[Hora].[Calend Mensal].[Todas].[2010].[Setembro]">
        <tpls c="1">
          <tpl fld="2" item="7"/>
        </tpls>
      </query>
      <query mdx="[Hora].[Calend Mensal].[Todas].[2010].[Outubro]">
        <tpls c="1">
          <tpl fld="2" item="8"/>
        </tpls>
      </query>
      <query mdx="[Hora].[Calend Mensal].[Todas].[2010].[Novembro]">
        <tpls c="1">
          <tpl fld="2" item="9"/>
        </tpls>
      </query>
      <query mdx="[Hora].[Calend Mensal].[Todas].[2010].[Dezembro]">
        <tpls c="1">
          <tpl fld="2" item="10"/>
        </tpls>
      </query>
      <query mdx="[Hora].[Calend Mensal].[Todas].[2011]">
        <tpls c="1">
          <tpl fld="1" item="1"/>
        </tpls>
      </query>
      <query mdx="[Hora].[Calend Mensal].[Todas].[2011].[Janeiro]">
        <tpls c="1">
          <tpl fld="2" item="11"/>
        </tpls>
      </query>
      <query mdx="[Hora].[Calend Mensal].[Todas].[2011].[Fevereiro]">
        <tpls c="1">
          <tpl fld="2" item="12"/>
        </tpls>
      </query>
      <query mdx="[Hora].[Calend Mensal].[Todas].[2011].[Março]">
        <tpls c="1">
          <tpl fld="2" item="13"/>
        </tpls>
      </query>
      <query mdx="[Hora].[Calend Mensal].[Todas].[2011].[Abril]">
        <tpls c="1">
          <tpl fld="2" item="14"/>
        </tpls>
      </query>
      <query mdx="[Hora].[Calend Mensal].[Todas].[2011].[Maio]">
        <tpls c="1">
          <tpl fld="2" item="15"/>
        </tpls>
      </query>
      <query mdx="[Hora].[Calend Mensal].[Todas].[2011].[Junho]">
        <tpls c="1">
          <tpl fld="2" item="16"/>
        </tpls>
      </query>
      <query mdx="[Hora].[Calend Mensal].[Todas].[2011].[Julho]">
        <tpls c="1">
          <tpl fld="2" item="17"/>
        </tpls>
      </query>
      <query mdx="[Hora].[Calend Mensal].[Todas].[2011].[Agosto]">
        <tpls c="1">
          <tpl fld="2" item="18"/>
        </tpls>
      </query>
      <query mdx="[Hora].[Calend Mensal].[Todas].[2011].[Setembro]">
        <tpls c="1">
          <tpl fld="2" item="19"/>
        </tpls>
      </query>
      <query mdx="[Hora].[Calend Mensal].[Todas].[2011].[Outubro]">
        <tpls c="1">
          <tpl fld="2" item="20"/>
        </tpls>
      </query>
      <query mdx="[Hora].[Calend Mensal].[Todas].[2011].[Novembro]">
        <tpls c="1">
          <tpl fld="2" item="21"/>
        </tpls>
      </query>
      <query mdx="[Hora].[Calend Mensal].[Todas].[2011].[Dezembro]">
        <tpls c="1">
          <tpl fld="2" item="22"/>
        </tpls>
      </query>
      <query mdx="[Hora].[Calend Mensal].[Todas].[2012]">
        <tpls c="1">
          <tpl fld="1" item="2"/>
        </tpls>
      </query>
      <query mdx="[Hora].[Calend Mensal].[Todas].[2012].[Janeiro]">
        <tpls c="1">
          <tpl fld="2" item="23"/>
        </tpls>
      </query>
      <query mdx="[Hora].[Calend Mensal].[Todas].[2012].[Fevereiro]">
        <tpls c="1">
          <tpl fld="2" item="24"/>
        </tpls>
      </query>
      <query mdx="[Hora].[Calend Mensal].[Todas]">
        <tpls c="1">
          <tpl hier="0" item="4294967295"/>
        </tpls>
      </query>
      <query mdx="Custo">
        <tpls c="1">
          <tpl fld="0" item="0"/>
        </tpls>
      </query>
      <query mdx="Custo Acumulado"/>
    </queryCache>
    <serverFormats count="1">
      <serverFormat format="Number"/>
    </serverFormats>
  </tupleCache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Acumulo" cacheId="5" applyNumberFormats="0" applyBorderFormats="0" applyFontFormats="0" applyPatternFormats="0" applyAlignmentFormats="0" applyWidthHeightFormats="1" dataCaption="Data" updatedVersion="3" minRefreshableVersion="3" visualTotals="0" useAutoFormatting="1" subtotalHiddenItems="1" itemPrintTitles="1" createdVersion="3" indent="0" compact="0" compactData="0" gridDropZones="1" chartFormat="5" fieldListSortAscending="1">
  <location ref="A5:D35" firstHeaderRow="1" firstDataRow="2" firstDataCol="2" rowPageCount="1" colPageCount="1"/>
  <pivotFields count="49">
    <pivotField axis="axisPage" compact="0" allDrilled="1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Row" compact="0" allDrilled="1" outline="0" showAll="0" dataSourceSort="1">
      <items count="4">
        <item c="1" x="0" d="1"/>
        <item c="1" x="1" d="1"/>
        <item c="1" x="2" d="1"/>
        <item t="default"/>
      </items>
    </pivotField>
    <pivotField axis="axisRow" compact="0" outline="0" showAll="0" dataSourceSort="1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dataField="1" compact="0" outline="0" showAll="0"/>
    <pivotField compact="0" outline="0" showAll="0" dataSourceSort="1" defaultSubtotal="0" showPropTip="1"/>
    <pivotField compact="0" outline="0" showAll="0" dataSourceSort="1" defaultSubtotal="0" showPropTip="1"/>
    <pivotField dataField="1" compact="0" outline="0" showAll="0"/>
  </pivotFields>
  <rowFields count="2">
    <field x="43"/>
    <field x="44"/>
  </rowFields>
  <rowItems count="29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t="default">
      <x/>
    </i>
    <i>
      <x v="1"/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t="default">
      <x v="1"/>
    </i>
    <i>
      <x v="2"/>
      <x v="23"/>
    </i>
    <i r="1">
      <x v="24"/>
    </i>
    <i t="default">
      <x v="2"/>
    </i>
    <i t="grand">
      <x/>
    </i>
  </rowItems>
  <colFields count="1">
    <field x="-2"/>
  </colFields>
  <colItems count="2">
    <i>
      <x/>
    </i>
    <i i="1">
      <x v="1"/>
    </i>
  </colItems>
  <pageFields count="1">
    <pageField fld="0" hier="1" name="[Tarefas].[Todas]" cap="Todas"/>
  </pageFields>
  <dataFields count="2">
    <dataField fld="48" baseField="0" baseItem="0" numFmtId="164"/>
    <dataField fld="45" baseField="0" baseItem="0" numFmtId="164"/>
  </dataFields>
  <formats count="4">
    <format dxfId="3">
      <pivotArea outline="0" collapsedLevelsAreSubtotals="1" fieldPosition="0">
        <references count="1">
          <reference field="44" count="1" selected="0">
            <x v="1"/>
          </reference>
        </references>
      </pivotArea>
    </format>
    <format dxfId="2">
      <pivotArea field="0" type="button" dataOnly="0" labelOnly="1" outline="0" axis="axisPage" fieldPosition="0"/>
    </format>
    <format dxfId="1">
      <pivotArea outline="0" fieldPosition="0">
        <references count="1">
          <reference field="4294967294" count="1">
            <x v="1"/>
          </reference>
        </references>
      </pivotArea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chartFormats count="2">
    <chartFormat chart="2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7">
    <pivotHierarchy/>
    <pivotHierarchy caption="Filtrar tarefas">
      <mps count="38">
        <mp field="7"/>
        <mp field="8"/>
        <mp field="9"/>
        <mp field="10"/>
        <mp field="11"/>
        <mp field="12"/>
        <mp field="13"/>
        <mp field="14"/>
        <mp field="15"/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  <mp field="42"/>
        <mp field="46"/>
        <mp field="47"/>
      </mps>
    </pivotHierarchy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/>
    <pivotHierarchy dragToRow="0" dragToCol="0" dragToPage="0" dragToData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 includeNewItemsInFilter="1"/>
  </pivotHierarchies>
  <pivotTableStyleInfo name="PivotStyleMedium2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topLeftCell="A4" zoomScale="90" zoomScaleNormal="90" workbookViewId="0">
      <selection activeCell="D7" sqref="D7"/>
    </sheetView>
  </sheetViews>
  <sheetFormatPr defaultRowHeight="12.75" x14ac:dyDescent="0.2"/>
  <cols>
    <col min="1" max="1" width="12.7109375" customWidth="1"/>
    <col min="2" max="2" width="13.140625" customWidth="1"/>
    <col min="3" max="6" width="16.85546875" style="2" customWidth="1"/>
    <col min="7" max="7" width="21.140625" bestFit="1" customWidth="1"/>
    <col min="8" max="8" width="10" customWidth="1"/>
  </cols>
  <sheetData>
    <row r="1" spans="1:6" ht="22.5" customHeight="1" thickBot="1" x14ac:dyDescent="0.35">
      <c r="A1" s="20" t="s">
        <v>24</v>
      </c>
      <c r="B1" s="20"/>
      <c r="C1" s="20"/>
      <c r="D1" s="5"/>
      <c r="E1" s="5"/>
      <c r="F1" s="5"/>
    </row>
    <row r="2" spans="1:6" ht="13.5" thickTop="1" x14ac:dyDescent="0.2"/>
    <row r="3" spans="1:6" x14ac:dyDescent="0.2">
      <c r="A3" s="6" t="s">
        <v>25</v>
      </c>
      <c r="B3" t="str" vm="30">
        <f>CUBEMEMBER("Dados do cubo Uso da Tarefa","[Tarefas].[Todas]")</f>
        <v>Todas</v>
      </c>
    </row>
    <row r="5" spans="1:6" x14ac:dyDescent="0.2">
      <c r="C5"/>
      <c r="D5"/>
      <c r="E5"/>
      <c r="F5"/>
    </row>
    <row r="6" spans="1:6" ht="30" x14ac:dyDescent="0.2">
      <c r="A6" s="8" t="s">
        <v>1</v>
      </c>
      <c r="B6" s="8" t="s">
        <v>6</v>
      </c>
      <c r="C6" s="9" t="str" vm="32">
        <f>CUBEMEMBER("Dados do cubo Uso da Tarefa","[Measures].[Custo]")</f>
        <v>Custo</v>
      </c>
      <c r="D6" s="9" t="str" vm="31">
        <f>CUBEMEMBER("Dados do cubo Uso da Tarefa","[Measures].[Custo Acumulado]")</f>
        <v>Custo Acumulado</v>
      </c>
      <c r="E6" s="9" t="s">
        <v>26</v>
      </c>
      <c r="F6" s="9" t="s">
        <v>28</v>
      </c>
    </row>
    <row r="7" spans="1:6" ht="15" x14ac:dyDescent="0.25">
      <c r="A7" s="11" t="str" vm="18">
        <f>CUBEMEMBER("Dados do cubo Uso da Tarefa","[Hora].[Calend Mensal].[Todas].[2010]")</f>
        <v>2010</v>
      </c>
      <c r="B7" s="12" t="str" vm="29">
        <f>CUBEMEMBER("Dados do cubo Uso da Tarefa","[Hora].[Calend Mensal].[Todas].[2010].[Fevereiro]")</f>
        <v>Fevereiro</v>
      </c>
      <c r="C7" s="3" vm="33">
        <f t="shared" ref="C7:C31" si="0">CUBEVALUE("Dados do cubo Uso da Tarefa",$B$3,$B7,C$6)</f>
        <v>29479.228438318005</v>
      </c>
      <c r="D7" s="3" vm="33">
        <f>C7</f>
        <v>29479.228438318005</v>
      </c>
      <c r="E7" s="17">
        <f>E9</f>
        <v>60642.481121027449</v>
      </c>
      <c r="F7" s="17"/>
    </row>
    <row r="8" spans="1:6" ht="15" x14ac:dyDescent="0.25">
      <c r="A8" s="11"/>
      <c r="B8" s="12" t="str" vm="28">
        <f>CUBEMEMBER("Dados do cubo Uso da Tarefa","[Hora].[Calend Mensal].[Todas].[2010].[Março]")</f>
        <v>Março</v>
      </c>
      <c r="C8" s="3" vm="34">
        <f t="shared" si="0"/>
        <v>15497.204768270945</v>
      </c>
      <c r="D8" s="3">
        <f>C8+D7</f>
        <v>44976.433206588947</v>
      </c>
      <c r="E8" s="17">
        <f>E9</f>
        <v>60642.481121027449</v>
      </c>
      <c r="F8" s="17"/>
    </row>
    <row r="9" spans="1:6" ht="15" x14ac:dyDescent="0.25">
      <c r="A9" s="11"/>
      <c r="B9" s="12" t="str" vm="27">
        <f>CUBEMEMBER("Dados do cubo Uso da Tarefa","[Hora].[Calend Mensal].[Todas].[2010].[Abril]")</f>
        <v>Abril</v>
      </c>
      <c r="C9" s="3" vm="35">
        <f t="shared" si="0"/>
        <v>15666.047914438503</v>
      </c>
      <c r="D9" s="3">
        <f t="shared" ref="D9:D31" si="1">C9+D8</f>
        <v>60642.481121027449</v>
      </c>
      <c r="E9" s="3">
        <f>D9</f>
        <v>60642.481121027449</v>
      </c>
      <c r="F9" s="3">
        <f>E9</f>
        <v>60642.481121027449</v>
      </c>
    </row>
    <row r="10" spans="1:6" ht="15" x14ac:dyDescent="0.25">
      <c r="A10" s="11"/>
      <c r="B10" s="12" t="str" vm="26">
        <f>CUBEMEMBER("Dados do cubo Uso da Tarefa","[Hora].[Calend Mensal].[Todas].[2010].[Maio]")</f>
        <v>Maio</v>
      </c>
      <c r="C10" s="3" vm="36">
        <f t="shared" si="0"/>
        <v>17285.939643493763</v>
      </c>
      <c r="D10" s="3">
        <f t="shared" si="1"/>
        <v>77928.420764521215</v>
      </c>
      <c r="E10" s="17">
        <f>E12</f>
        <v>100127.86844723066</v>
      </c>
      <c r="F10" s="17"/>
    </row>
    <row r="11" spans="1:6" ht="15" x14ac:dyDescent="0.25">
      <c r="A11" s="11"/>
      <c r="B11" s="12" t="str" vm="25">
        <f>CUBEMEMBER("Dados do cubo Uso da Tarefa","[Hora].[Calend Mensal].[Todas].[2010].[Junho]")</f>
        <v>Junho</v>
      </c>
      <c r="C11" s="3" vm="37">
        <f t="shared" si="0"/>
        <v>9287.1263101604291</v>
      </c>
      <c r="D11" s="3">
        <f t="shared" si="1"/>
        <v>87215.547074681643</v>
      </c>
      <c r="E11" s="17">
        <f>E12</f>
        <v>100127.86844723066</v>
      </c>
      <c r="F11" s="17"/>
    </row>
    <row r="12" spans="1:6" ht="15" x14ac:dyDescent="0.25">
      <c r="A12" s="11"/>
      <c r="B12" s="12" t="str" vm="24">
        <f>CUBEMEMBER("Dados do cubo Uso da Tarefa","[Hora].[Calend Mensal].[Todas].[2010].[Julho]")</f>
        <v>Julho</v>
      </c>
      <c r="C12" s="3" vm="38">
        <f t="shared" si="0"/>
        <v>12912.32137254902</v>
      </c>
      <c r="D12" s="3">
        <f t="shared" si="1"/>
        <v>100127.86844723066</v>
      </c>
      <c r="E12" s="3">
        <f>D12</f>
        <v>100127.86844723066</v>
      </c>
      <c r="F12" s="3">
        <f>E12-E9</f>
        <v>39485.387326203214</v>
      </c>
    </row>
    <row r="13" spans="1:6" ht="15" x14ac:dyDescent="0.25">
      <c r="A13" s="11"/>
      <c r="B13" s="12" t="str" vm="23">
        <f>CUBEMEMBER("Dados do cubo Uso da Tarefa","[Hora].[Calend Mensal].[Todas].[2010].[Agosto]")</f>
        <v>Agosto</v>
      </c>
      <c r="C13" s="3" vm="39">
        <f t="shared" si="0"/>
        <v>13217.344705882353</v>
      </c>
      <c r="D13" s="3">
        <f t="shared" si="1"/>
        <v>113345.21315311301</v>
      </c>
      <c r="E13" s="17">
        <f>E15</f>
        <v>145063.04737771195</v>
      </c>
      <c r="F13" s="17"/>
    </row>
    <row r="14" spans="1:6" ht="15" x14ac:dyDescent="0.25">
      <c r="A14" s="11"/>
      <c r="B14" s="12" t="str" vm="22">
        <f>CUBEMEMBER("Dados do cubo Uso da Tarefa","[Hora].[Calend Mensal].[Todas].[2010].[Setembro]")</f>
        <v>Setembro</v>
      </c>
      <c r="C14" s="3" vm="40">
        <f t="shared" si="0"/>
        <v>17027.366310160429</v>
      </c>
      <c r="D14" s="3">
        <f t="shared" si="1"/>
        <v>130372.57946327345</v>
      </c>
      <c r="E14" s="17">
        <f>E15</f>
        <v>145063.04737771195</v>
      </c>
      <c r="F14" s="17"/>
    </row>
    <row r="15" spans="1:6" ht="15" x14ac:dyDescent="0.25">
      <c r="A15" s="11"/>
      <c r="B15" s="12" t="str" vm="21">
        <f>CUBEMEMBER("Dados do cubo Uso da Tarefa","[Hora].[Calend Mensal].[Todas].[2010].[Outubro]")</f>
        <v>Outubro</v>
      </c>
      <c r="C15" s="3" vm="41">
        <f t="shared" si="0"/>
        <v>14690.467914438505</v>
      </c>
      <c r="D15" s="3">
        <f t="shared" si="1"/>
        <v>145063.04737771195</v>
      </c>
      <c r="E15" s="3">
        <f>D15</f>
        <v>145063.04737771195</v>
      </c>
      <c r="F15" s="3">
        <f>E15-E12</f>
        <v>44935.178930481285</v>
      </c>
    </row>
    <row r="16" spans="1:6" ht="15" x14ac:dyDescent="0.25">
      <c r="A16" s="11"/>
      <c r="B16" s="12" t="str" vm="20">
        <f>CUBEMEMBER("Dados do cubo Uso da Tarefa","[Hora].[Calend Mensal].[Todas].[2010].[Novembro]")</f>
        <v>Novembro</v>
      </c>
      <c r="C16" s="3" vm="42">
        <f t="shared" si="0"/>
        <v>10093.122299465242</v>
      </c>
      <c r="D16" s="3">
        <f t="shared" si="1"/>
        <v>155156.16967717718</v>
      </c>
      <c r="E16" s="17">
        <f>E17</f>
        <v>169399.16967717718</v>
      </c>
      <c r="F16" s="17"/>
    </row>
    <row r="17" spans="1:6" ht="15" x14ac:dyDescent="0.25">
      <c r="A17" s="11"/>
      <c r="B17" s="13" t="str" vm="19">
        <f>CUBEMEMBER("Dados do cubo Uso da Tarefa","[Hora].[Calend Mensal].[Todas].[2010].[Dezembro]")</f>
        <v>Dezembro</v>
      </c>
      <c r="C17" s="10" vm="43">
        <f t="shared" si="0"/>
        <v>9480</v>
      </c>
      <c r="D17" s="10">
        <f t="shared" si="1"/>
        <v>164636.16967717718</v>
      </c>
      <c r="E17" s="18">
        <f>E18</f>
        <v>169399.16967717718</v>
      </c>
      <c r="F17" s="18"/>
    </row>
    <row r="18" spans="1:6" ht="15" x14ac:dyDescent="0.25">
      <c r="A18" s="11" t="str" vm="5">
        <f>CUBEMEMBER("Dados do cubo Uso da Tarefa","[Hora].[Calend Mensal].[Todas].[2011]")</f>
        <v>2011</v>
      </c>
      <c r="B18" s="12" t="str" vm="17">
        <f>CUBEMEMBER("Dados do cubo Uso da Tarefa","[Hora].[Calend Mensal].[Todas].[2011].[Janeiro]")</f>
        <v>Janeiro</v>
      </c>
      <c r="C18" s="3" vm="44">
        <f t="shared" si="0"/>
        <v>4763</v>
      </c>
      <c r="D18" s="3">
        <f t="shared" si="1"/>
        <v>169399.16967717718</v>
      </c>
      <c r="E18" s="3">
        <f>D18</f>
        <v>169399.16967717718</v>
      </c>
      <c r="F18" s="3">
        <f>E18-E15</f>
        <v>24336.122299465234</v>
      </c>
    </row>
    <row r="19" spans="1:6" ht="15" x14ac:dyDescent="0.25">
      <c r="A19" s="11"/>
      <c r="B19" s="12" t="str" vm="16">
        <f>CUBEMEMBER("Dados do cubo Uso da Tarefa","[Hora].[Calend Mensal].[Todas].[2011].[Fevereiro]")</f>
        <v>Fevereiro</v>
      </c>
      <c r="C19" s="3" vm="45">
        <f t="shared" si="0"/>
        <v>11545</v>
      </c>
      <c r="D19" s="3">
        <f t="shared" si="1"/>
        <v>180944.16967717718</v>
      </c>
      <c r="E19" s="17">
        <f>E21</f>
        <v>195834.16967717718</v>
      </c>
      <c r="F19" s="17"/>
    </row>
    <row r="20" spans="1:6" ht="15" x14ac:dyDescent="0.25">
      <c r="A20" s="11"/>
      <c r="B20" s="12" t="str" vm="15">
        <f>CUBEMEMBER("Dados do cubo Uso da Tarefa","[Hora].[Calend Mensal].[Todas].[2011].[Março]")</f>
        <v>Março</v>
      </c>
      <c r="C20" s="3" vm="46">
        <f t="shared" si="0"/>
        <v>9853</v>
      </c>
      <c r="D20" s="3">
        <f t="shared" si="1"/>
        <v>190797.16967717718</v>
      </c>
      <c r="E20" s="17">
        <f>E21</f>
        <v>195834.16967717718</v>
      </c>
      <c r="F20" s="17"/>
    </row>
    <row r="21" spans="1:6" ht="15" x14ac:dyDescent="0.25">
      <c r="A21" s="11"/>
      <c r="B21" s="12" t="str" vm="14">
        <f>CUBEMEMBER("Dados do cubo Uso da Tarefa","[Hora].[Calend Mensal].[Todas].[2011].[Abril]")</f>
        <v>Abril</v>
      </c>
      <c r="C21" s="3" vm="47">
        <f t="shared" si="0"/>
        <v>5037</v>
      </c>
      <c r="D21" s="3">
        <f t="shared" si="1"/>
        <v>195834.16967717718</v>
      </c>
      <c r="E21" s="3">
        <f>D21</f>
        <v>195834.16967717718</v>
      </c>
      <c r="F21" s="3">
        <f>E21-E18</f>
        <v>26435</v>
      </c>
    </row>
    <row r="22" spans="1:6" ht="15" x14ac:dyDescent="0.25">
      <c r="A22" s="11"/>
      <c r="B22" s="12" t="str" vm="13">
        <f>CUBEMEMBER("Dados do cubo Uso da Tarefa","[Hora].[Calend Mensal].[Todas].[2011].[Maio]")</f>
        <v>Maio</v>
      </c>
      <c r="C22" s="3" vm="48">
        <f t="shared" si="0"/>
        <v>9934.2199999999993</v>
      </c>
      <c r="D22" s="3">
        <f t="shared" si="1"/>
        <v>205768.38967717718</v>
      </c>
      <c r="E22" s="17">
        <f>E24</f>
        <v>214582.00967717718</v>
      </c>
      <c r="F22" s="17"/>
    </row>
    <row r="23" spans="1:6" ht="15" x14ac:dyDescent="0.25">
      <c r="A23" s="11"/>
      <c r="B23" s="12" t="str" vm="12">
        <f>CUBEMEMBER("Dados do cubo Uso da Tarefa","[Hora].[Calend Mensal].[Todas].[2011].[Junho]")</f>
        <v>Junho</v>
      </c>
      <c r="C23" s="3" vm="49">
        <f t="shared" si="0"/>
        <v>8320.119999999999</v>
      </c>
      <c r="D23" s="3">
        <f t="shared" si="1"/>
        <v>214088.50967717718</v>
      </c>
      <c r="E23" s="17">
        <f>E24</f>
        <v>214582.00967717718</v>
      </c>
      <c r="F23" s="17"/>
    </row>
    <row r="24" spans="1:6" ht="15" x14ac:dyDescent="0.25">
      <c r="A24" s="11"/>
      <c r="B24" s="12" t="str" vm="11">
        <f>CUBEMEMBER("Dados do cubo Uso da Tarefa","[Hora].[Calend Mensal].[Todas].[2011].[Julho]")</f>
        <v>Julho</v>
      </c>
      <c r="C24" s="3" vm="50">
        <f t="shared" si="0"/>
        <v>493.5</v>
      </c>
      <c r="D24" s="3">
        <f t="shared" si="1"/>
        <v>214582.00967717718</v>
      </c>
      <c r="E24" s="3">
        <f>D24</f>
        <v>214582.00967717718</v>
      </c>
      <c r="F24" s="3">
        <f>E24-E21</f>
        <v>18747.839999999997</v>
      </c>
    </row>
    <row r="25" spans="1:6" ht="15" x14ac:dyDescent="0.25">
      <c r="A25" s="11"/>
      <c r="B25" s="12" t="str" vm="10">
        <f>CUBEMEMBER("Dados do cubo Uso da Tarefa","[Hora].[Calend Mensal].[Todas].[2011].[Agosto]")</f>
        <v>Agosto</v>
      </c>
      <c r="C25" s="3" vm="51">
        <f t="shared" si="0"/>
        <v>4259.5</v>
      </c>
      <c r="D25" s="3">
        <f t="shared" si="1"/>
        <v>218841.50967717718</v>
      </c>
      <c r="E25" s="17">
        <f>E27</f>
        <v>258972.10967717716</v>
      </c>
      <c r="F25" s="17"/>
    </row>
    <row r="26" spans="1:6" ht="15" x14ac:dyDescent="0.25">
      <c r="A26" s="11"/>
      <c r="B26" s="12" t="str" vm="9">
        <f>CUBEMEMBER("Dados do cubo Uso da Tarefa","[Hora].[Calend Mensal].[Todas].[2011].[Setembro]")</f>
        <v>Setembro</v>
      </c>
      <c r="C26" s="3" vm="52">
        <f t="shared" si="0"/>
        <v>19027.300000000003</v>
      </c>
      <c r="D26" s="3">
        <f t="shared" si="1"/>
        <v>237868.80967717717</v>
      </c>
      <c r="E26" s="17">
        <f>E27</f>
        <v>258972.10967717716</v>
      </c>
      <c r="F26" s="17"/>
    </row>
    <row r="27" spans="1:6" ht="15" x14ac:dyDescent="0.25">
      <c r="A27" s="11"/>
      <c r="B27" s="12" t="str" vm="8">
        <f>CUBEMEMBER("Dados do cubo Uso da Tarefa","[Hora].[Calend Mensal].[Todas].[2011].[Outubro]")</f>
        <v>Outubro</v>
      </c>
      <c r="C27" s="3" vm="53">
        <f t="shared" si="0"/>
        <v>21103.3</v>
      </c>
      <c r="D27" s="3">
        <f t="shared" si="1"/>
        <v>258972.10967717716</v>
      </c>
      <c r="E27" s="3">
        <f>D27</f>
        <v>258972.10967717716</v>
      </c>
      <c r="F27" s="3">
        <f>E27-E24</f>
        <v>44390.099999999977</v>
      </c>
    </row>
    <row r="28" spans="1:6" ht="15" x14ac:dyDescent="0.25">
      <c r="A28" s="11"/>
      <c r="B28" s="12" t="str" vm="7">
        <f>CUBEMEMBER("Dados do cubo Uso da Tarefa","[Hora].[Calend Mensal].[Todas].[2011].[Novembro]")</f>
        <v>Novembro</v>
      </c>
      <c r="C28" s="3" vm="54">
        <f t="shared" si="0"/>
        <v>19013.95</v>
      </c>
      <c r="D28" s="3">
        <f t="shared" si="1"/>
        <v>277986.05967717717</v>
      </c>
      <c r="E28" s="17">
        <f>E29</f>
        <v>307299.55967717717</v>
      </c>
      <c r="F28" s="17"/>
    </row>
    <row r="29" spans="1:6" ht="15" x14ac:dyDescent="0.25">
      <c r="A29" s="11"/>
      <c r="B29" s="13" t="str" vm="6">
        <f>CUBEMEMBER("Dados do cubo Uso da Tarefa","[Hora].[Calend Mensal].[Todas].[2011].[Dezembro]")</f>
        <v>Dezembro</v>
      </c>
      <c r="C29" s="10" vm="55">
        <f t="shared" si="0"/>
        <v>6609.5</v>
      </c>
      <c r="D29" s="10">
        <f t="shared" si="1"/>
        <v>284595.55967717717</v>
      </c>
      <c r="E29" s="18">
        <f>E30</f>
        <v>307299.55967717717</v>
      </c>
      <c r="F29" s="18"/>
    </row>
    <row r="30" spans="1:6" ht="15" x14ac:dyDescent="0.25">
      <c r="A30" s="14" t="str" vm="2">
        <f>CUBEMEMBER("Dados do cubo Uso da Tarefa","[Hora].[Calend Mensal].[Todas].[2012]")</f>
        <v>2012</v>
      </c>
      <c r="B30" s="12" t="str" vm="4">
        <f>CUBEMEMBER("Dados do cubo Uso da Tarefa","[Hora].[Calend Mensal].[Todas].[2012].[Janeiro]")</f>
        <v>Janeiro</v>
      </c>
      <c r="C30" s="3" vm="56">
        <f t="shared" si="0"/>
        <v>22704</v>
      </c>
      <c r="D30" s="3">
        <f t="shared" si="1"/>
        <v>307299.55967717717</v>
      </c>
      <c r="E30" s="3">
        <f>D30</f>
        <v>307299.55967717717</v>
      </c>
      <c r="F30" s="3">
        <f>E30-E27</f>
        <v>48327.450000000012</v>
      </c>
    </row>
    <row r="31" spans="1:6" ht="15" x14ac:dyDescent="0.25">
      <c r="A31" s="14"/>
      <c r="B31" s="12" t="str" vm="3">
        <f>CUBEMEMBER("Dados do cubo Uso da Tarefa","[Hora].[Calend Mensal].[Todas].[2012].[Fevereiro]")</f>
        <v>Fevereiro</v>
      </c>
      <c r="C31" s="3" vm="57">
        <f t="shared" si="0"/>
        <v>5144.0000000000009</v>
      </c>
      <c r="D31" s="3">
        <f t="shared" si="1"/>
        <v>312443.55967717717</v>
      </c>
      <c r="E31" s="19">
        <f>D31</f>
        <v>312443.55967717717</v>
      </c>
      <c r="F31" s="3">
        <f>E31-E30</f>
        <v>5144</v>
      </c>
    </row>
    <row r="32" spans="1:6" x14ac:dyDescent="0.2">
      <c r="A32" s="15"/>
      <c r="B32" s="15"/>
      <c r="C32" s="16"/>
      <c r="D32" s="16"/>
      <c r="E32" s="16"/>
      <c r="F32" s="16"/>
    </row>
  </sheetData>
  <mergeCells count="1">
    <mergeCell ref="A1:C1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>
      <selection activeCell="E18" sqref="E18"/>
    </sheetView>
  </sheetViews>
  <sheetFormatPr defaultRowHeight="12.75" x14ac:dyDescent="0.2"/>
  <cols>
    <col min="1" max="1" width="14.85546875" customWidth="1"/>
    <col min="2" max="2" width="9.42578125" customWidth="1"/>
    <col min="3" max="3" width="13.140625" style="2" customWidth="1"/>
    <col min="4" max="4" width="15.85546875" style="2" customWidth="1"/>
    <col min="5" max="5" width="21.140625" bestFit="1" customWidth="1"/>
    <col min="6" max="6" width="10" customWidth="1"/>
  </cols>
  <sheetData>
    <row r="1" spans="1:4" ht="22.5" customHeight="1" thickBot="1" x14ac:dyDescent="0.35">
      <c r="A1" s="20" t="s">
        <v>24</v>
      </c>
      <c r="B1" s="20"/>
      <c r="C1" s="20"/>
      <c r="D1" s="5"/>
    </row>
    <row r="2" spans="1:4" ht="13.5" thickTop="1" x14ac:dyDescent="0.2"/>
    <row r="3" spans="1:4" x14ac:dyDescent="0.2">
      <c r="A3" s="4" t="s">
        <v>25</v>
      </c>
      <c r="B3" t="s" vm="1">
        <v>0</v>
      </c>
    </row>
    <row r="5" spans="1:4" x14ac:dyDescent="0.2">
      <c r="C5" s="1" t="s">
        <v>23</v>
      </c>
      <c r="D5"/>
    </row>
    <row r="6" spans="1:4" x14ac:dyDescent="0.2">
      <c r="A6" s="1" t="s">
        <v>1</v>
      </c>
      <c r="B6" s="1" t="s">
        <v>6</v>
      </c>
      <c r="C6" t="s">
        <v>27</v>
      </c>
      <c r="D6" t="s">
        <v>22</v>
      </c>
    </row>
    <row r="7" spans="1:4" x14ac:dyDescent="0.2">
      <c r="A7" t="s">
        <v>2</v>
      </c>
      <c r="B7" t="s">
        <v>7</v>
      </c>
      <c r="C7" s="3">
        <v>29479.228438318005</v>
      </c>
      <c r="D7" s="3">
        <v>29479.228438318005</v>
      </c>
    </row>
    <row r="8" spans="1:4" x14ac:dyDescent="0.2">
      <c r="B8" t="s">
        <v>8</v>
      </c>
      <c r="C8" s="3">
        <v>15497.204768270945</v>
      </c>
      <c r="D8" s="3">
        <v>44976.433206588947</v>
      </c>
    </row>
    <row r="9" spans="1:4" x14ac:dyDescent="0.2">
      <c r="B9" t="s">
        <v>9</v>
      </c>
      <c r="C9" s="3">
        <v>15666.047914438503</v>
      </c>
      <c r="D9" s="3">
        <v>60642.481121027457</v>
      </c>
    </row>
    <row r="10" spans="1:4" x14ac:dyDescent="0.2">
      <c r="B10" t="s">
        <v>10</v>
      </c>
      <c r="C10" s="3">
        <v>17285.939643493763</v>
      </c>
      <c r="D10" s="3">
        <v>77928.420764521215</v>
      </c>
    </row>
    <row r="11" spans="1:4" x14ac:dyDescent="0.2">
      <c r="B11" t="s">
        <v>11</v>
      </c>
      <c r="C11" s="3">
        <v>9287.1263101604291</v>
      </c>
      <c r="D11" s="3">
        <v>87215.547074681643</v>
      </c>
    </row>
    <row r="12" spans="1:4" x14ac:dyDescent="0.2">
      <c r="B12" t="s">
        <v>12</v>
      </c>
      <c r="C12" s="3">
        <v>12912.32137254902</v>
      </c>
      <c r="D12" s="3">
        <v>100127.86844723066</v>
      </c>
    </row>
    <row r="13" spans="1:4" x14ac:dyDescent="0.2">
      <c r="B13" t="s">
        <v>13</v>
      </c>
      <c r="C13" s="3">
        <v>13217.344705882353</v>
      </c>
      <c r="D13" s="3">
        <v>113345.21315311301</v>
      </c>
    </row>
    <row r="14" spans="1:4" x14ac:dyDescent="0.2">
      <c r="B14" t="s">
        <v>14</v>
      </c>
      <c r="C14" s="3">
        <v>17027.366310160429</v>
      </c>
      <c r="D14" s="3">
        <v>130372.57946327343</v>
      </c>
    </row>
    <row r="15" spans="1:4" x14ac:dyDescent="0.2">
      <c r="B15" t="s">
        <v>15</v>
      </c>
      <c r="C15" s="3">
        <v>14690.467914438505</v>
      </c>
      <c r="D15" s="3">
        <v>145063.04737771192</v>
      </c>
    </row>
    <row r="16" spans="1:4" x14ac:dyDescent="0.2">
      <c r="B16" t="s">
        <v>16</v>
      </c>
      <c r="C16" s="3">
        <v>10093.122299465242</v>
      </c>
      <c r="D16" s="3">
        <v>155156.16967717715</v>
      </c>
    </row>
    <row r="17" spans="1:4" x14ac:dyDescent="0.2">
      <c r="B17" t="s">
        <v>17</v>
      </c>
      <c r="C17" s="3">
        <v>9480</v>
      </c>
      <c r="D17" s="3">
        <v>164636.16967717715</v>
      </c>
    </row>
    <row r="18" spans="1:4" x14ac:dyDescent="0.2">
      <c r="A18" s="7" t="s">
        <v>18</v>
      </c>
      <c r="C18" s="3">
        <v>164636.16967717718</v>
      </c>
      <c r="D18" s="3">
        <v>164636.16967717715</v>
      </c>
    </row>
    <row r="19" spans="1:4" x14ac:dyDescent="0.2">
      <c r="A19" t="s">
        <v>3</v>
      </c>
      <c r="B19" t="s">
        <v>19</v>
      </c>
      <c r="C19" s="3">
        <v>4763</v>
      </c>
      <c r="D19" s="3">
        <v>169399.16967717715</v>
      </c>
    </row>
    <row r="20" spans="1:4" x14ac:dyDescent="0.2">
      <c r="B20" t="s">
        <v>7</v>
      </c>
      <c r="C20" s="3">
        <v>11545</v>
      </c>
      <c r="D20" s="3">
        <v>180944.16967717715</v>
      </c>
    </row>
    <row r="21" spans="1:4" x14ac:dyDescent="0.2">
      <c r="B21" t="s">
        <v>8</v>
      </c>
      <c r="C21" s="3">
        <v>9853</v>
      </c>
      <c r="D21" s="3">
        <v>190797.16967717715</v>
      </c>
    </row>
    <row r="22" spans="1:4" x14ac:dyDescent="0.2">
      <c r="B22" t="s">
        <v>9</v>
      </c>
      <c r="C22" s="3">
        <v>5037</v>
      </c>
      <c r="D22" s="3">
        <v>195834.16967717715</v>
      </c>
    </row>
    <row r="23" spans="1:4" x14ac:dyDescent="0.2">
      <c r="B23" t="s">
        <v>10</v>
      </c>
      <c r="C23" s="3">
        <v>9934.2199999999993</v>
      </c>
      <c r="D23" s="3">
        <v>205768.38967717715</v>
      </c>
    </row>
    <row r="24" spans="1:4" x14ac:dyDescent="0.2">
      <c r="B24" t="s">
        <v>11</v>
      </c>
      <c r="C24" s="3">
        <v>8320.119999999999</v>
      </c>
      <c r="D24" s="3">
        <v>214088.50967717718</v>
      </c>
    </row>
    <row r="25" spans="1:4" x14ac:dyDescent="0.2">
      <c r="B25" t="s">
        <v>12</v>
      </c>
      <c r="C25" s="3">
        <v>493.5</v>
      </c>
      <c r="D25" s="3">
        <v>214582.00967717718</v>
      </c>
    </row>
    <row r="26" spans="1:4" x14ac:dyDescent="0.2">
      <c r="B26" t="s">
        <v>13</v>
      </c>
      <c r="C26" s="3">
        <v>4259.5</v>
      </c>
      <c r="D26" s="3">
        <v>218841.50967717718</v>
      </c>
    </row>
    <row r="27" spans="1:4" x14ac:dyDescent="0.2">
      <c r="B27" t="s">
        <v>14</v>
      </c>
      <c r="C27" s="3">
        <v>19027.300000000003</v>
      </c>
      <c r="D27" s="3">
        <v>237868.8096771772</v>
      </c>
    </row>
    <row r="28" spans="1:4" x14ac:dyDescent="0.2">
      <c r="B28" t="s">
        <v>15</v>
      </c>
      <c r="C28" s="3">
        <v>21103.3</v>
      </c>
      <c r="D28" s="3">
        <v>258972.10967717718</v>
      </c>
    </row>
    <row r="29" spans="1:4" x14ac:dyDescent="0.2">
      <c r="B29" t="s">
        <v>16</v>
      </c>
      <c r="C29" s="3">
        <v>19013.95</v>
      </c>
      <c r="D29" s="3">
        <v>277986.05967717723</v>
      </c>
    </row>
    <row r="30" spans="1:4" x14ac:dyDescent="0.2">
      <c r="B30" t="s">
        <v>17</v>
      </c>
      <c r="C30" s="3">
        <v>6609.5</v>
      </c>
      <c r="D30" s="3">
        <v>284595.55967717723</v>
      </c>
    </row>
    <row r="31" spans="1:4" x14ac:dyDescent="0.2">
      <c r="A31" s="7" t="s">
        <v>20</v>
      </c>
      <c r="C31" s="3">
        <v>119959.39</v>
      </c>
      <c r="D31" s="3">
        <v>284595.55967717723</v>
      </c>
    </row>
    <row r="32" spans="1:4" x14ac:dyDescent="0.2">
      <c r="A32" t="s">
        <v>4</v>
      </c>
      <c r="B32" t="s">
        <v>19</v>
      </c>
      <c r="C32" s="3">
        <v>22704</v>
      </c>
      <c r="D32" s="3">
        <v>307299.55967717723</v>
      </c>
    </row>
    <row r="33" spans="1:4" x14ac:dyDescent="0.2">
      <c r="B33" t="s">
        <v>7</v>
      </c>
      <c r="C33" s="3">
        <v>5144.0000000000009</v>
      </c>
      <c r="D33" s="3">
        <v>312443.55967717723</v>
      </c>
    </row>
    <row r="34" spans="1:4" x14ac:dyDescent="0.2">
      <c r="A34" s="7" t="s">
        <v>21</v>
      </c>
      <c r="C34" s="3">
        <v>27848</v>
      </c>
      <c r="D34" s="3">
        <v>312443.55967717723</v>
      </c>
    </row>
    <row r="35" spans="1:4" x14ac:dyDescent="0.2">
      <c r="A35" s="7" t="s">
        <v>5</v>
      </c>
      <c r="C35" s="3">
        <v>312443.55967717717</v>
      </c>
      <c r="D35" s="3">
        <v>312443.55967717723</v>
      </c>
    </row>
  </sheetData>
  <mergeCells count="1">
    <mergeCell ref="A1:C1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Orçamentação</vt:lpstr>
      <vt:lpstr>Dados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Valor Acumulado no Relatório de Horas</dc:title>
  <dc:creator>Maxwell Anderson I. Amaral</dc:creator>
  <cp:lastModifiedBy>Maxwell Anderson</cp:lastModifiedBy>
  <dcterms:created xsi:type="dcterms:W3CDTF">2006-05-31T23:31:16Z</dcterms:created>
  <dcterms:modified xsi:type="dcterms:W3CDTF">2011-11-18T10:59:17Z</dcterms:modified>
  <cp:contentStatus>Finalizado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12Template">
    <vt:bool>true</vt:bool>
  </property>
  <property fmtid="{D5CDD505-2E9C-101B-9397-08002B2CF9AE}" pid="3" name="P12ContainerType">
    <vt:lpwstr>AssignmentTP.cub</vt:lpwstr>
  </property>
  <property fmtid="{D5CDD505-2E9C-101B-9397-08002B2CF9AE}" pid="4" name="P12PreviewPicture">
    <vt:lpwstr>ADR5</vt:lpwstr>
  </property>
  <property fmtid="{D5CDD505-2E9C-101B-9397-08002B2CF9AE}" pid="5" name="P12ProjectFields0">
    <vt:lpwstr>255852580,255852572,255852557,255852554,255853214,255853213,255853218,255853217,255852576,255852560,255852577,255852559,255852570,255852579,255852553,255852578,255852555,255852552,188743708,188743722,188743721,188743707,188743724,188744160,188743723,18874</vt:lpwstr>
  </property>
  <property fmtid="{D5CDD505-2E9C-101B-9397-08002B2CF9AE}" pid="6" name="P12ProjectFields1">
    <vt:lpwstr>3698,188743773,188744117,188743709,188743710,188743718,188743717,188743716,188744119,188743726,188743701,188743720,188743719,188743700,188743712,188743713,188744799,188744050,188744049,188743705,188743711,188743715,188744118,188743725,188743780,188743702,</vt:lpwstr>
  </property>
  <property fmtid="{D5CDD505-2E9C-101B-9397-08002B2CF9AE}" pid="7" name="P12ProjectFields2">
    <vt:lpwstr>188744121,188743696,205520953,205520954,205520901,205521156,205521155,205520906,205521697,205520914,205521622,205520931,205521158,205520899,205520898,205521195,205520900,205521207,205520903,205520925,205520902,205521166,205521196,</vt:lpwstr>
  </property>
</Properties>
</file>