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3215" windowHeight="9540" activeTab="1"/>
  </bookViews>
  <sheets>
    <sheet name="Matriz de Probabilidade-Impacto" sheetId="2" r:id="rId1"/>
    <sheet name="Riscos do Projeto e do Processo" sheetId="1" r:id="rId2"/>
    <sheet name="Apoio" sheetId="3" r:id="rId3"/>
  </sheets>
  <definedNames>
    <definedName name="Alto">'Matriz de Probabilidade-Impacto'!$E$5</definedName>
    <definedName name="Alto1">'Riscos do Projeto e do Processo'!$U$3</definedName>
    <definedName name="Baixo">'Matriz de Probabilidade-Impacto'!$C$5</definedName>
    <definedName name="Baixo1">'Riscos do Projeto e do Processo'!$U$5</definedName>
    <definedName name="dois">'Matriz de Probabilidade-Impacto'!$A$9</definedName>
    <definedName name="Médio">'Matriz de Probabilidade-Impacto'!$D$5</definedName>
    <definedName name="Médio1">'Riscos do Projeto e do Processo'!$U$4</definedName>
    <definedName name="Muito_Alto">'Matriz de Probabilidade-Impacto'!$F$5</definedName>
    <definedName name="Muito_baixo">'Matriz de Probabilidade-Impacto'!$B$5</definedName>
    <definedName name="MuitoAlto">'Riscos do Projeto e do Processo'!$U$2</definedName>
    <definedName name="MuitoBaixo">'Riscos do Projeto e do Processo'!$U$6</definedName>
    <definedName name="oito">'Matriz de Probabilidade-Impacto'!$A$6</definedName>
    <definedName name="quatro">'Matriz de Probabilidade-Impacto'!$A$8</definedName>
    <definedName name="seis">'Matriz de Probabilidade-Impacto'!$A$7</definedName>
  </definedNames>
  <calcPr calcId="145621"/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5" i="2"/>
  <c r="J14" i="1"/>
  <c r="K14" i="1" s="1"/>
  <c r="J16" i="1"/>
  <c r="K16" i="1" s="1"/>
  <c r="J21" i="1"/>
  <c r="K21" i="1" s="1"/>
  <c r="J22" i="1"/>
  <c r="K22" i="1" s="1"/>
  <c r="J17" i="1"/>
  <c r="K17" i="1" s="1"/>
  <c r="J23" i="1"/>
  <c r="K23" i="1" s="1"/>
  <c r="J19" i="1"/>
  <c r="K19" i="1" s="1"/>
  <c r="J24" i="1"/>
  <c r="K24" i="1" s="1"/>
  <c r="J25" i="1"/>
  <c r="K25" i="1" s="1"/>
  <c r="J20" i="1"/>
  <c r="K20" i="1" s="1"/>
  <c r="J27" i="1"/>
  <c r="K27" i="1" s="1"/>
  <c r="J28" i="1"/>
  <c r="K28" i="1" s="1"/>
  <c r="J29" i="1"/>
  <c r="K29" i="1" s="1"/>
  <c r="J30" i="1"/>
  <c r="K30" i="1" s="1"/>
  <c r="J15" i="1"/>
  <c r="K15" i="1" s="1"/>
  <c r="J32" i="1"/>
  <c r="K32" i="1" s="1"/>
  <c r="J31" i="1"/>
  <c r="K31" i="1" s="1"/>
  <c r="J33" i="1"/>
  <c r="K33" i="1" s="1"/>
  <c r="J34" i="1"/>
  <c r="K34" i="1" s="1"/>
  <c r="J18" i="1"/>
  <c r="K18" i="1" s="1"/>
  <c r="J26" i="1"/>
  <c r="K26" i="1" s="1"/>
  <c r="F7" i="2"/>
  <c r="F8" i="2"/>
  <c r="F9" i="2"/>
  <c r="F6" i="2"/>
  <c r="E7" i="2"/>
  <c r="E8" i="2"/>
  <c r="E9" i="2"/>
  <c r="E6" i="2"/>
  <c r="D7" i="2"/>
  <c r="D8" i="2"/>
  <c r="D9" i="2"/>
  <c r="D6" i="2"/>
  <c r="C7" i="2"/>
  <c r="C8" i="2"/>
  <c r="C9" i="2"/>
  <c r="C6" i="2"/>
  <c r="B7" i="2"/>
  <c r="B8" i="2"/>
  <c r="B9" i="2"/>
  <c r="B6" i="2"/>
  <c r="M35" i="1"/>
</calcChain>
</file>

<file path=xl/comments1.xml><?xml version="1.0" encoding="utf-8"?>
<comments xmlns="http://schemas.openxmlformats.org/spreadsheetml/2006/main">
  <authors>
    <author>selene.lindsay</author>
  </authors>
  <commentList>
    <comment ref="L13" authorId="0">
      <text>
        <r>
          <rPr>
            <sz val="9"/>
            <color indexed="81"/>
            <rFont val="Tahoma"/>
            <family val="2"/>
          </rPr>
          <t>Utilize:
Risco Inicial - Para riscos identificados no planejamento;
Novo Risco - Para riscos identificados no decorrer do projeto.
Ocorrido - Para riscos que ocorreram no projeto.
Deixou de existir - Para riscos que foram mapeados e não incidirão mais no projeto.</t>
        </r>
      </text>
    </comment>
  </commentList>
</comments>
</file>

<file path=xl/sharedStrings.xml><?xml version="1.0" encoding="utf-8"?>
<sst xmlns="http://schemas.openxmlformats.org/spreadsheetml/2006/main" count="378" uniqueCount="158">
  <si>
    <t>Descrição do Risco</t>
  </si>
  <si>
    <t>Impacto</t>
  </si>
  <si>
    <t>Grau Risco</t>
  </si>
  <si>
    <t>Status</t>
  </si>
  <si>
    <t>Probabilidade de Ocorrência</t>
  </si>
  <si>
    <t xml:space="preserve">Projeto: </t>
  </si>
  <si>
    <t>Total</t>
  </si>
  <si>
    <t>Probabilidade</t>
  </si>
  <si>
    <t>Fator 2</t>
  </si>
  <si>
    <t>Risco Inicial</t>
  </si>
  <si>
    <t>Novo Risco</t>
  </si>
  <si>
    <t>Ocorrido</t>
  </si>
  <si>
    <t>Deixou de existir</t>
  </si>
  <si>
    <t>Planilha de Riscos</t>
  </si>
  <si>
    <t>Projeto de Implantação do CMMI-DEV L2</t>
  </si>
  <si>
    <t>ID</t>
  </si>
  <si>
    <t>Gatilho</t>
  </si>
  <si>
    <t>Proprietário</t>
  </si>
  <si>
    <t>Plano de Resposta</t>
  </si>
  <si>
    <t>Categoria</t>
  </si>
  <si>
    <t>Indisponibilidade de pessoal devido a priorização de outros projetos</t>
  </si>
  <si>
    <t>Aumento das solicitações de manutenção e serviço para outros projetos por parte dos clientes</t>
  </si>
  <si>
    <t>Problemas na execução dos outros projetos</t>
  </si>
  <si>
    <t>Ana Beatriz</t>
  </si>
  <si>
    <t>Realizar negociação de recursos junto aos gerentes de unidades</t>
  </si>
  <si>
    <t>Organizacional</t>
  </si>
  <si>
    <t>Planejamento de recursos</t>
  </si>
  <si>
    <t>Desvio significativo entre o planejado e o realizado</t>
  </si>
  <si>
    <t>Atrasos nas entregas dos sistemas de apoio</t>
  </si>
  <si>
    <t>Conhecimento mediano da tecnologia</t>
  </si>
  <si>
    <t>Não entendimento dos requisitos</t>
  </si>
  <si>
    <t>Realização de reunião para obtenção de entendimento dos requisitos</t>
  </si>
  <si>
    <t>Realização de workshop de atualização de conhecimento tecnológico. Disponibilização de material para aprendizagem. Negociar prazos.</t>
  </si>
  <si>
    <t>Atrasos nas entregas dos modelos</t>
  </si>
  <si>
    <t>Não atendimento dos sistemas de apoio aos requisitos</t>
  </si>
  <si>
    <t>Sistema de apoio de baixa qualidade</t>
  </si>
  <si>
    <t>Não homologação do sistema desenvolvido</t>
  </si>
  <si>
    <t>Atraso na implantação da infra-estrutura necessária</t>
  </si>
  <si>
    <t>Aumento das solicitações de manutenção e serviço para outros projetos</t>
  </si>
  <si>
    <t>Dificuldade na utilização de novas tecnologias ou readequação de uso das tecnologias já existentes.</t>
  </si>
  <si>
    <t>Realização de novos treinamentos. Negociação de prazos ou realização de horas extras</t>
  </si>
  <si>
    <t>Atrasos para tomada de decisões junto aos gerentes</t>
  </si>
  <si>
    <t>Indefinição ou conflito de interesses</t>
  </si>
  <si>
    <t>Reuniões demoradas</t>
  </si>
  <si>
    <t>Realizar solicitação de resolução de conflitos junto ao campeão</t>
  </si>
  <si>
    <t>Indisponibilidade de recursos de custo para treinamentos, hospedagens, transporte e alimentação</t>
  </si>
  <si>
    <t>Não aceitação de envio de recursos ou atraso para envio</t>
  </si>
  <si>
    <t>Não recebimento dos recursos</t>
  </si>
  <si>
    <t>Negociar financiamento e realizar proposta</t>
  </si>
  <si>
    <t>Não aceitação das decisões por partes dos gerentes</t>
  </si>
  <si>
    <t>Não realização das atividades</t>
  </si>
  <si>
    <t>Insatisfação, conflito de interesses</t>
  </si>
  <si>
    <t>Busca por outras oportunidades de emprego</t>
  </si>
  <si>
    <t>Outros atrasos no cronograma</t>
  </si>
  <si>
    <t>Aumento dos custos</t>
  </si>
  <si>
    <t>Decorrencia de outros riscos</t>
  </si>
  <si>
    <t>Atraso no início da execução das atividades</t>
  </si>
  <si>
    <t>Mudanças na especificação dos requisitos</t>
  </si>
  <si>
    <t>Comunicação de alteração dos interesses</t>
  </si>
  <si>
    <t>Mudança de interesse, redirecionamento da consultoria</t>
  </si>
  <si>
    <t>Se recurso importante para o projeto, negociar junto ao colaborador. Realizar solicitação de apoio para resolução de conflitos junto ao campeão</t>
  </si>
  <si>
    <t>Mudança de foco da empresa</t>
  </si>
  <si>
    <t>Mudança de interesse ou foco por parte da presidência e/ou diretorias</t>
  </si>
  <si>
    <t>Realizar paralização do projeto.</t>
  </si>
  <si>
    <t>Realizar readequação com foco na diminuição do escopo ou realocação de recursos.</t>
  </si>
  <si>
    <t>Diminuição dos prazos</t>
  </si>
  <si>
    <t>Realizar readequação com foco na diminuição do escopo ou realocação de recursos. Realizar replanejamento.</t>
  </si>
  <si>
    <t>Insatisfação dos colaboradores, atraso de pagamento dos serviços aos clientes</t>
  </si>
  <si>
    <t>Atrasos de pagamento</t>
  </si>
  <si>
    <t>Estouro do orçamento</t>
  </si>
  <si>
    <t>Desvio significativo entre o custo planejado e o realizado</t>
  </si>
  <si>
    <t>Acompanhamento deficiente dos projetos, outros riscos executados</t>
  </si>
  <si>
    <t>Diminuição do escopo. Readequação dos prazos e dos recursos alocados. Realizar solicitação de resolução de conflitos junto ao campeão</t>
  </si>
  <si>
    <t>Realizar reunião de esclarecimento e motivação. Realizar solicitação de resolução de conflitos junto ao campeão</t>
  </si>
  <si>
    <t>Baixo interesse e comprometimento dos gerentes para a realização das atividades por descrédito da melhoria. Falta de conhecimento. Priorização das solicitações junto aos clientes.</t>
  </si>
  <si>
    <t xml:space="preserve">Renegociar agendamentos. </t>
  </si>
  <si>
    <t>Atrasos da consultoria, reagendamento de encontros.</t>
  </si>
  <si>
    <t>Renegociar agendamentos. Verificar motivações da consultoria.</t>
  </si>
  <si>
    <t>Reuniões improdutivas junto a consultoria. Pouca ou nenhuma experiência.</t>
  </si>
  <si>
    <t>Solicitar outro consultor.</t>
  </si>
  <si>
    <t>Planejamento do cronograma</t>
  </si>
  <si>
    <t>Riscos de desempenho</t>
  </si>
  <si>
    <t>Tecnologia desconhecida</t>
  </si>
  <si>
    <t>Objetivos não realistas</t>
  </si>
  <si>
    <t>Falta de verba</t>
  </si>
  <si>
    <t>Planejamento da comunicação</t>
  </si>
  <si>
    <t>Problemas pessoais</t>
  </si>
  <si>
    <t>Definição de escopo</t>
  </si>
  <si>
    <t>Subcategoria</t>
  </si>
  <si>
    <t>Gerenciamento</t>
  </si>
  <si>
    <t>Projeto técnico</t>
  </si>
  <si>
    <t>Orçamentos</t>
  </si>
  <si>
    <t>Cronogramas de projeto</t>
  </si>
  <si>
    <t>RG001</t>
  </si>
  <si>
    <t>RG002</t>
  </si>
  <si>
    <t>RG003</t>
  </si>
  <si>
    <t>RG004</t>
  </si>
  <si>
    <t>RG005</t>
  </si>
  <si>
    <t>RG006</t>
  </si>
  <si>
    <t>RG007</t>
  </si>
  <si>
    <t>RG008</t>
  </si>
  <si>
    <t>RG009</t>
  </si>
  <si>
    <t>RG010</t>
  </si>
  <si>
    <t>RG011</t>
  </si>
  <si>
    <t>RG012</t>
  </si>
  <si>
    <t>RG013</t>
  </si>
  <si>
    <t>RG014</t>
  </si>
  <si>
    <t>RO001</t>
  </si>
  <si>
    <t>RO002</t>
  </si>
  <si>
    <t>RO003</t>
  </si>
  <si>
    <t>RO004</t>
  </si>
  <si>
    <t>RO005</t>
  </si>
  <si>
    <t>RT001</t>
  </si>
  <si>
    <t>RT002</t>
  </si>
  <si>
    <t>Ana Beatriz, Waldemar Nogueira</t>
  </si>
  <si>
    <t>Ana Beatriz, Evandro Tavares</t>
  </si>
  <si>
    <t>Valores de Impacto</t>
  </si>
  <si>
    <t>Muito baixo</t>
  </si>
  <si>
    <t>Baixo</t>
  </si>
  <si>
    <t>Médio</t>
  </si>
  <si>
    <t>Alto</t>
  </si>
  <si>
    <t>Muito Alto</t>
  </si>
  <si>
    <t>Matriz de Probabilidade e Impacto</t>
  </si>
  <si>
    <t>Muito Baixo</t>
  </si>
  <si>
    <t>Muito alto</t>
  </si>
  <si>
    <t xml:space="preserve"> Pouca ou nenhuma experiência da consultoria</t>
  </si>
  <si>
    <t>P</t>
  </si>
  <si>
    <t>I</t>
  </si>
  <si>
    <t>Cor</t>
  </si>
  <si>
    <t>V</t>
  </si>
  <si>
    <t>P x I</t>
  </si>
  <si>
    <t>A</t>
  </si>
  <si>
    <t>M</t>
  </si>
  <si>
    <t>Tabela de Cores</t>
  </si>
  <si>
    <t>Causas</t>
  </si>
  <si>
    <t>Urgência</t>
  </si>
  <si>
    <t>Sim</t>
  </si>
  <si>
    <t>Não</t>
  </si>
  <si>
    <t>Necessita análise adicional?</t>
  </si>
  <si>
    <t>Tipo</t>
  </si>
  <si>
    <t>Negativo</t>
  </si>
  <si>
    <t>Estratégia</t>
  </si>
  <si>
    <t>Ameaça - Eliminação</t>
  </si>
  <si>
    <t>Ameaça - Transferência</t>
  </si>
  <si>
    <t>Ameaça - Mitigação</t>
  </si>
  <si>
    <t>Ameaça - Aceitação Passiva</t>
  </si>
  <si>
    <t>Oportunidade - Exploração</t>
  </si>
  <si>
    <t>Oportunidade - Compartilhamento</t>
  </si>
  <si>
    <t>Oportunidade - Melhoria</t>
  </si>
  <si>
    <t>Estratégias</t>
  </si>
  <si>
    <t>Ameaça - Aceitação Ativa</t>
  </si>
  <si>
    <t>Ações necessárias</t>
  </si>
  <si>
    <t>Plano de contingência</t>
  </si>
  <si>
    <t>Reservas para contingência</t>
  </si>
  <si>
    <t>Realizar contratações e/ou treinar e capacitar recursos com alta disponibilidade.</t>
  </si>
  <si>
    <t>Realizar financiamento próprio dos custeios e negociar devolução a prazo.</t>
  </si>
  <si>
    <t>20 dias de esforço adicional para capacitação</t>
  </si>
  <si>
    <t>Realizar a implantação. Negociar pagamento de horas extras.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</si>
</sst>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8" fillId="6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0" borderId="1" xfId="1" applyAlignment="1" applyProtection="1">
      <alignment horizontal="left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7" borderId="0" xfId="7" applyFont="1" applyFill="1" applyBorder="1" applyAlignment="1">
      <alignment horizontal="center" vertical="center" wrapText="1"/>
    </xf>
    <xf numFmtId="0" fontId="14" fillId="7" borderId="7" xfId="7" applyFont="1" applyFill="1" applyBorder="1" applyAlignment="1">
      <alignment horizontal="center" vertical="center" wrapText="1"/>
    </xf>
    <xf numFmtId="0" fontId="15" fillId="7" borderId="8" xfId="7" applyFont="1" applyFill="1" applyBorder="1" applyAlignment="1">
      <alignment horizontal="center"/>
    </xf>
    <xf numFmtId="0" fontId="15" fillId="7" borderId="9" xfId="7" applyFont="1" applyFill="1" applyBorder="1" applyAlignment="1">
      <alignment horizontal="center"/>
    </xf>
    <xf numFmtId="0" fontId="15" fillId="7" borderId="10" xfId="7" applyFont="1" applyFill="1" applyBorder="1" applyAlignment="1">
      <alignment horizontal="center"/>
    </xf>
    <xf numFmtId="0" fontId="15" fillId="7" borderId="11" xfId="7" applyFont="1" applyFill="1" applyBorder="1" applyAlignment="1">
      <alignment horizontal="center"/>
    </xf>
    <xf numFmtId="0" fontId="16" fillId="4" borderId="0" xfId="6" applyFont="1" applyAlignment="1">
      <alignment horizontal="center"/>
    </xf>
    <xf numFmtId="0" fontId="17" fillId="3" borderId="0" xfId="5" applyFont="1" applyAlignment="1">
      <alignment horizontal="center"/>
    </xf>
    <xf numFmtId="0" fontId="18" fillId="2" borderId="0" xfId="4" applyFont="1" applyAlignment="1">
      <alignment horizontal="center"/>
    </xf>
    <xf numFmtId="0" fontId="3" fillId="6" borderId="0" xfId="8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" fillId="0" borderId="1" xfId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15" fillId="7" borderId="4" xfId="7" applyFont="1" applyFill="1" applyBorder="1" applyAlignment="1">
      <alignment horizontal="center"/>
    </xf>
    <xf numFmtId="0" fontId="15" fillId="7" borderId="5" xfId="7" applyFont="1" applyFill="1" applyBorder="1" applyAlignment="1">
      <alignment horizontal="center"/>
    </xf>
    <xf numFmtId="0" fontId="15" fillId="7" borderId="3" xfId="7" applyFont="1" applyFill="1" applyBorder="1" applyAlignment="1">
      <alignment horizontal="center" vertical="center"/>
    </xf>
    <xf numFmtId="0" fontId="15" fillId="7" borderId="6" xfId="7" applyFont="1" applyFill="1" applyBorder="1" applyAlignment="1">
      <alignment horizontal="center" vertical="center"/>
    </xf>
    <xf numFmtId="0" fontId="9" fillId="0" borderId="2" xfId="3" applyAlignment="1">
      <alignment horizontal="left"/>
    </xf>
    <xf numFmtId="0" fontId="0" fillId="0" borderId="0" xfId="0" applyAlignment="1">
      <alignment horizontal="center"/>
    </xf>
    <xf numFmtId="0" fontId="1" fillId="0" borderId="1" xfId="1" applyAlignment="1" applyProtection="1">
      <alignment horizontal="left"/>
      <protection locked="0"/>
    </xf>
    <xf numFmtId="0" fontId="20" fillId="5" borderId="0" xfId="7" applyFont="1" applyAlignment="1">
      <alignment horizontal="center"/>
    </xf>
  </cellXfs>
  <cellStyles count="9">
    <cellStyle name="20% - Ênfase1" xfId="8" builtinId="30"/>
    <cellStyle name="Bom" xfId="4" builtinId="26"/>
    <cellStyle name="Ênfase1" xfId="7" builtinId="29"/>
    <cellStyle name="Incorreto" xfId="5" builtinId="27"/>
    <cellStyle name="Neutra" xfId="6" builtinId="28"/>
    <cellStyle name="Normal" xfId="0" builtinId="0"/>
    <cellStyle name="Título 1" xfId="1" builtinId="16"/>
    <cellStyle name="Título 2" xfId="3" builtinId="17"/>
    <cellStyle name="Título 4" xfId="2" builtinId="19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justify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justify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justify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relativeIndent="0" justifyLastLine="0" shrinkToFit="0" readingOrder="0"/>
    </dxf>
    <dxf>
      <font>
        <color theme="1"/>
      </font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  <color rgb="FFCCE9AD"/>
      <color rgb="FFFFF3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3:S35" totalsRowCount="1" headerRowDxfId="39" dataDxfId="38">
  <autoFilter ref="A13:S34"/>
  <sortState ref="A7:O33">
    <sortCondition descending="1" ref="K6:K33"/>
  </sortState>
  <tableColumns count="19">
    <tableColumn id="1" name="Categoria" totalsRowLabel="Total" dataDxfId="37" totalsRowDxfId="36"/>
    <tableColumn id="16" name="Subcategoria" dataDxfId="35" totalsRowDxfId="34"/>
    <tableColumn id="10" name="ID" dataDxfId="33" totalsRowDxfId="32"/>
    <tableColumn id="2" name="Descrição do Risco" dataDxfId="31" totalsRowDxfId="30"/>
    <tableColumn id="18" name="Tipo" dataDxfId="29" totalsRowDxfId="28"/>
    <tableColumn id="11" name="Gatilho" dataDxfId="27" totalsRowDxfId="26"/>
    <tableColumn id="13" name="Causas" dataDxfId="25" totalsRowDxfId="24"/>
    <tableColumn id="3" name="Probabilidade de Ocorrência" dataDxfId="23" totalsRowDxfId="22"/>
    <tableColumn id="4" name="Impacto" dataDxfId="21" totalsRowDxfId="20"/>
    <tableColumn id="9" name="Fator 2" dataDxfId="19" totalsRowDxfId="18">
      <calculatedColumnFormula>IF(Tabela1[[#This Row],[Impacto]]=MuitoAlto,0.8,IF(Tabela1[[#This Row],[Impacto]]=Alto1,0.6,IF(Tabela1[[#This Row],[Impacto]]=Médio1,0.4,IF(Tabela1[[#This Row],[Impacto]]=Baixo1,0.2,IF(Tabela1[[#This Row],[Impacto]]=MuitoBaixo,0.05,0)))))</calculatedColumnFormula>
    </tableColumn>
    <tableColumn id="5" name="Grau Risco" dataDxfId="17" totalsRowDxfId="16">
      <calculatedColumnFormula>IF(Tabela1[[#This Row],[Probabilidade de Ocorrência]]*Tabela1[[#This Row],[Fator 2]]&lt;&gt;0,Tabela1[[#This Row],[Probabilidade de Ocorrência]]*Tabela1[[#This Row],[Fator 2]],"")</calculatedColumnFormula>
    </tableColumn>
    <tableColumn id="6" name="Status" dataDxfId="15" totalsRowDxfId="14"/>
    <tableColumn id="7" name="Proprietário" totalsRowFunction="count" dataDxfId="13" totalsRowDxfId="12"/>
    <tableColumn id="20" name="Estratégia" dataDxfId="11" totalsRowDxfId="10"/>
    <tableColumn id="12" name="Urgência" dataDxfId="9" totalsRowDxfId="8"/>
    <tableColumn id="15" name="Necessita análise adicional?" dataDxfId="7" totalsRowDxfId="6"/>
    <tableColumn id="22" name="Ações necessárias" dataDxfId="5" totalsRowDxfId="4"/>
    <tableColumn id="21" name="Plano de contingência" dataDxfId="3" totalsRowDxfId="2"/>
    <tableColumn id="24" name="Reservas para contingênc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24"/>
  <sheetViews>
    <sheetView showGridLines="0" zoomScale="110" zoomScaleNormal="110" workbookViewId="0">
      <selection activeCell="F9" sqref="A3:F9"/>
    </sheetView>
  </sheetViews>
  <sheetFormatPr defaultRowHeight="15" x14ac:dyDescent="0.25"/>
  <cols>
    <col min="1" max="1" width="13" customWidth="1"/>
    <col min="2" max="6" width="8.140625" customWidth="1"/>
    <col min="8" max="8" width="12.140625" style="22" hidden="1" customWidth="1"/>
    <col min="9" max="11" width="0" style="22" hidden="1" customWidth="1"/>
  </cols>
  <sheetData>
    <row r="1" spans="1:13" ht="18" thickBot="1" x14ac:dyDescent="0.35">
      <c r="A1" s="42" t="s">
        <v>122</v>
      </c>
      <c r="B1" s="42"/>
      <c r="C1" s="42"/>
      <c r="D1" s="42"/>
      <c r="E1" s="42"/>
      <c r="F1" s="42"/>
    </row>
    <row r="2" spans="1:13" ht="16.5" thickTop="1" thickBot="1" x14ac:dyDescent="0.3"/>
    <row r="3" spans="1:13" x14ac:dyDescent="0.25">
      <c r="A3" s="40" t="s">
        <v>7</v>
      </c>
      <c r="B3" s="38" t="s">
        <v>116</v>
      </c>
      <c r="C3" s="38"/>
      <c r="D3" s="38"/>
      <c r="E3" s="38"/>
      <c r="F3" s="39"/>
      <c r="H3" s="43" t="s">
        <v>133</v>
      </c>
      <c r="I3" s="43"/>
      <c r="J3" s="43"/>
      <c r="K3" s="43"/>
    </row>
    <row r="4" spans="1:13" ht="27" customHeight="1" x14ac:dyDescent="0.25">
      <c r="A4" s="41"/>
      <c r="B4" s="23" t="s">
        <v>117</v>
      </c>
      <c r="C4" s="23" t="s">
        <v>118</v>
      </c>
      <c r="D4" s="23" t="s">
        <v>119</v>
      </c>
      <c r="E4" s="23" t="s">
        <v>120</v>
      </c>
      <c r="F4" s="24" t="s">
        <v>121</v>
      </c>
      <c r="H4" s="22" t="s">
        <v>126</v>
      </c>
      <c r="I4" s="22" t="s">
        <v>127</v>
      </c>
      <c r="J4" s="22" t="s">
        <v>130</v>
      </c>
      <c r="K4" s="22" t="s">
        <v>128</v>
      </c>
      <c r="L4" s="21"/>
      <c r="M4" s="21"/>
    </row>
    <row r="5" spans="1:13" ht="15.75" thickBot="1" x14ac:dyDescent="0.3">
      <c r="A5" s="41"/>
      <c r="B5" s="25">
        <v>0.05</v>
      </c>
      <c r="C5" s="25">
        <v>0.2</v>
      </c>
      <c r="D5" s="25">
        <v>0.4</v>
      </c>
      <c r="E5" s="25">
        <v>0.6</v>
      </c>
      <c r="F5" s="26">
        <v>0.8</v>
      </c>
      <c r="H5" s="22">
        <v>0.2</v>
      </c>
      <c r="I5" s="22">
        <v>0.05</v>
      </c>
      <c r="J5" s="22">
        <f>H5*I5</f>
        <v>1.0000000000000002E-2</v>
      </c>
      <c r="K5" s="22" t="s">
        <v>129</v>
      </c>
    </row>
    <row r="6" spans="1:13" x14ac:dyDescent="0.25">
      <c r="A6" s="27">
        <v>0.8</v>
      </c>
      <c r="B6" s="31">
        <f>A6*Muito_baixo</f>
        <v>4.0000000000000008E-2</v>
      </c>
      <c r="C6" s="29">
        <f>A6*Baixo</f>
        <v>0.16000000000000003</v>
      </c>
      <c r="D6" s="30">
        <f>A6*Médio</f>
        <v>0.32000000000000006</v>
      </c>
      <c r="E6" s="30">
        <f>A6*Alto</f>
        <v>0.48</v>
      </c>
      <c r="F6" s="30">
        <f>A6*Muito_Alto</f>
        <v>0.64000000000000012</v>
      </c>
      <c r="H6" s="22">
        <v>0.2</v>
      </c>
      <c r="I6" s="22">
        <v>0.2</v>
      </c>
      <c r="J6" s="22">
        <f t="shared" ref="J6:J24" si="0">H6*I6</f>
        <v>4.0000000000000008E-2</v>
      </c>
      <c r="K6" s="22" t="s">
        <v>129</v>
      </c>
    </row>
    <row r="7" spans="1:13" x14ac:dyDescent="0.25">
      <c r="A7" s="27">
        <v>0.6</v>
      </c>
      <c r="B7" s="31">
        <f>A7*Muito_baixo</f>
        <v>0.03</v>
      </c>
      <c r="C7" s="29">
        <f>A7*Baixo</f>
        <v>0.12</v>
      </c>
      <c r="D7" s="30">
        <f>A7*Médio</f>
        <v>0.24</v>
      </c>
      <c r="E7" s="30">
        <f>A7*Alto</f>
        <v>0.36</v>
      </c>
      <c r="F7" s="30">
        <f>A7*Muito_Alto</f>
        <v>0.48</v>
      </c>
      <c r="H7" s="22">
        <v>0.2</v>
      </c>
      <c r="I7" s="22">
        <v>0.4</v>
      </c>
      <c r="J7" s="22">
        <f t="shared" si="0"/>
        <v>8.0000000000000016E-2</v>
      </c>
      <c r="K7" s="22" t="s">
        <v>129</v>
      </c>
    </row>
    <row r="8" spans="1:13" x14ac:dyDescent="0.25">
      <c r="A8" s="27">
        <v>0.4</v>
      </c>
      <c r="B8" s="31">
        <f>A8*Muito_baixo</f>
        <v>2.0000000000000004E-2</v>
      </c>
      <c r="C8" s="29">
        <f>A8*Baixo</f>
        <v>8.0000000000000016E-2</v>
      </c>
      <c r="D8" s="29">
        <f>A8*Médio</f>
        <v>0.16000000000000003</v>
      </c>
      <c r="E8" s="30">
        <f>A8*Alto</f>
        <v>0.24</v>
      </c>
      <c r="F8" s="30">
        <f>A8*Muito_Alto</f>
        <v>0.32000000000000006</v>
      </c>
      <c r="H8" s="22">
        <v>0.2</v>
      </c>
      <c r="I8" s="22">
        <v>0.6</v>
      </c>
      <c r="J8" s="22">
        <f t="shared" si="0"/>
        <v>0.12</v>
      </c>
      <c r="K8" s="22" t="s">
        <v>131</v>
      </c>
    </row>
    <row r="9" spans="1:13" ht="15.75" thickBot="1" x14ac:dyDescent="0.3">
      <c r="A9" s="28">
        <v>0.2</v>
      </c>
      <c r="B9" s="31">
        <f>A9*Muito_baixo</f>
        <v>1.0000000000000002E-2</v>
      </c>
      <c r="C9" s="31">
        <f>A9*Baixo</f>
        <v>4.0000000000000008E-2</v>
      </c>
      <c r="D9" s="29">
        <f>A9*Médio</f>
        <v>8.0000000000000016E-2</v>
      </c>
      <c r="E9" s="29">
        <f>A9*Alto</f>
        <v>0.12</v>
      </c>
      <c r="F9" s="29">
        <f>A9*Muito_Alto</f>
        <v>0.16000000000000003</v>
      </c>
      <c r="H9" s="22">
        <v>0.2</v>
      </c>
      <c r="I9" s="22">
        <v>0.8</v>
      </c>
      <c r="J9" s="22">
        <f t="shared" si="0"/>
        <v>0.16000000000000003</v>
      </c>
      <c r="K9" s="22" t="s">
        <v>131</v>
      </c>
    </row>
    <row r="10" spans="1:13" x14ac:dyDescent="0.25">
      <c r="H10" s="22">
        <v>0.4</v>
      </c>
      <c r="I10" s="22">
        <v>0.05</v>
      </c>
      <c r="J10" s="22">
        <f t="shared" si="0"/>
        <v>2.0000000000000004E-2</v>
      </c>
      <c r="K10" s="22" t="s">
        <v>129</v>
      </c>
    </row>
    <row r="11" spans="1:13" x14ac:dyDescent="0.25">
      <c r="H11" s="22">
        <v>0.4</v>
      </c>
      <c r="I11" s="22">
        <v>0.2</v>
      </c>
      <c r="J11" s="22">
        <f t="shared" si="0"/>
        <v>8.0000000000000016E-2</v>
      </c>
      <c r="K11" s="22" t="s">
        <v>131</v>
      </c>
    </row>
    <row r="12" spans="1:13" x14ac:dyDescent="0.25">
      <c r="H12" s="22">
        <v>0.4</v>
      </c>
      <c r="I12" s="22">
        <v>0.4</v>
      </c>
      <c r="J12" s="22">
        <f t="shared" si="0"/>
        <v>0.16000000000000003</v>
      </c>
      <c r="K12" s="22" t="s">
        <v>131</v>
      </c>
    </row>
    <row r="13" spans="1:13" x14ac:dyDescent="0.25">
      <c r="H13" s="22">
        <v>0.4</v>
      </c>
      <c r="I13" s="22">
        <v>0.6</v>
      </c>
      <c r="J13" s="22">
        <f t="shared" si="0"/>
        <v>0.24</v>
      </c>
      <c r="K13" s="22" t="s">
        <v>132</v>
      </c>
    </row>
    <row r="14" spans="1:13" x14ac:dyDescent="0.25">
      <c r="H14" s="22">
        <v>0.4</v>
      </c>
      <c r="I14" s="22">
        <v>0.8</v>
      </c>
      <c r="J14" s="22">
        <f t="shared" si="0"/>
        <v>0.32000000000000006</v>
      </c>
      <c r="K14" s="22" t="s">
        <v>132</v>
      </c>
    </row>
    <row r="15" spans="1:13" x14ac:dyDescent="0.25">
      <c r="H15" s="22">
        <v>0.6</v>
      </c>
      <c r="I15" s="22">
        <v>0.05</v>
      </c>
      <c r="J15" s="22">
        <f t="shared" si="0"/>
        <v>0.03</v>
      </c>
      <c r="K15" s="22" t="s">
        <v>131</v>
      </c>
    </row>
    <row r="16" spans="1:13" x14ac:dyDescent="0.25">
      <c r="H16" s="22">
        <v>0.6</v>
      </c>
      <c r="I16" s="22">
        <v>0.2</v>
      </c>
      <c r="J16" s="22">
        <f t="shared" si="0"/>
        <v>0.12</v>
      </c>
      <c r="K16" s="22" t="s">
        <v>131</v>
      </c>
    </row>
    <row r="17" spans="8:11" x14ac:dyDescent="0.25">
      <c r="H17" s="22">
        <v>0.6</v>
      </c>
      <c r="I17" s="22">
        <v>0.4</v>
      </c>
      <c r="J17" s="22">
        <f t="shared" si="0"/>
        <v>0.24</v>
      </c>
      <c r="K17" s="22" t="s">
        <v>132</v>
      </c>
    </row>
    <row r="18" spans="8:11" x14ac:dyDescent="0.25">
      <c r="H18" s="22">
        <v>0.6</v>
      </c>
      <c r="I18" s="22">
        <v>0.6</v>
      </c>
      <c r="J18" s="22">
        <f t="shared" si="0"/>
        <v>0.36</v>
      </c>
      <c r="K18" s="22" t="s">
        <v>132</v>
      </c>
    </row>
    <row r="19" spans="8:11" x14ac:dyDescent="0.25">
      <c r="H19" s="22">
        <v>0.6</v>
      </c>
      <c r="I19" s="22">
        <v>0.8</v>
      </c>
      <c r="J19" s="22">
        <f t="shared" si="0"/>
        <v>0.48</v>
      </c>
      <c r="K19" s="22" t="s">
        <v>132</v>
      </c>
    </row>
    <row r="20" spans="8:11" x14ac:dyDescent="0.25">
      <c r="H20" s="22">
        <v>0.8</v>
      </c>
      <c r="I20" s="22">
        <v>0.05</v>
      </c>
      <c r="J20" s="22">
        <f t="shared" si="0"/>
        <v>4.0000000000000008E-2</v>
      </c>
      <c r="K20" s="22" t="s">
        <v>131</v>
      </c>
    </row>
    <row r="21" spans="8:11" x14ac:dyDescent="0.25">
      <c r="H21" s="22">
        <v>0.8</v>
      </c>
      <c r="I21" s="22">
        <v>0.2</v>
      </c>
      <c r="J21" s="22">
        <f t="shared" si="0"/>
        <v>0.16000000000000003</v>
      </c>
      <c r="K21" s="22" t="s">
        <v>131</v>
      </c>
    </row>
    <row r="22" spans="8:11" x14ac:dyDescent="0.25">
      <c r="H22" s="22">
        <v>0.8</v>
      </c>
      <c r="I22" s="22">
        <v>0.4</v>
      </c>
      <c r="J22" s="22">
        <f t="shared" si="0"/>
        <v>0.32000000000000006</v>
      </c>
      <c r="K22" s="22" t="s">
        <v>132</v>
      </c>
    </row>
    <row r="23" spans="8:11" x14ac:dyDescent="0.25">
      <c r="H23" s="22">
        <v>0.8</v>
      </c>
      <c r="I23" s="22">
        <v>0.6</v>
      </c>
      <c r="J23" s="22">
        <f t="shared" si="0"/>
        <v>0.48</v>
      </c>
      <c r="K23" s="22" t="s">
        <v>132</v>
      </c>
    </row>
    <row r="24" spans="8:11" x14ac:dyDescent="0.25">
      <c r="H24" s="22">
        <v>0.8</v>
      </c>
      <c r="I24" s="22">
        <v>0.8</v>
      </c>
      <c r="J24" s="22">
        <f t="shared" si="0"/>
        <v>0.64000000000000012</v>
      </c>
      <c r="K24" s="22" t="s">
        <v>132</v>
      </c>
    </row>
  </sheetData>
  <mergeCells count="4">
    <mergeCell ref="B3:F3"/>
    <mergeCell ref="A3:A5"/>
    <mergeCell ref="A1:F1"/>
    <mergeCell ref="H3:K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theme="0" tint="-0.499984740745262"/>
  </sheetPr>
  <dimension ref="A1:XFA35"/>
  <sheetViews>
    <sheetView showGridLines="0" tabSelected="1" zoomScaleNormal="100" workbookViewId="0">
      <selection activeCell="A18" sqref="A18"/>
    </sheetView>
  </sheetViews>
  <sheetFormatPr defaultRowHeight="12.75" x14ac:dyDescent="0.2"/>
  <cols>
    <col min="1" max="2" width="14.7109375" style="1" customWidth="1"/>
    <col min="3" max="3" width="11.140625" style="15" customWidth="1"/>
    <col min="4" max="4" width="39.85546875" style="1" customWidth="1"/>
    <col min="5" max="5" width="13.140625" style="15" customWidth="1"/>
    <col min="6" max="6" width="44.85546875" style="1" customWidth="1"/>
    <col min="7" max="7" width="54.28515625" style="1" customWidth="1"/>
    <col min="8" max="9" width="14.7109375" style="15" customWidth="1"/>
    <col min="10" max="10" width="12.28515625" style="15" hidden="1" customWidth="1"/>
    <col min="11" max="11" width="12.28515625" style="15" customWidth="1"/>
    <col min="12" max="12" width="11.85546875" style="15" customWidth="1"/>
    <col min="13" max="13" width="18.28515625" style="1" customWidth="1"/>
    <col min="14" max="14" width="25.28515625" style="17" customWidth="1"/>
    <col min="15" max="15" width="10.85546875" style="17" customWidth="1"/>
    <col min="16" max="16" width="12.7109375" style="17" customWidth="1"/>
    <col min="17" max="17" width="57.5703125" style="17" customWidth="1"/>
    <col min="18" max="19" width="38.42578125" style="17" customWidth="1"/>
    <col min="20" max="20" width="9.140625" style="1" hidden="1" customWidth="1"/>
    <col min="21" max="21" width="13.140625" style="1" hidden="1" customWidth="1"/>
    <col min="22" max="22" width="16.28515625" style="1" hidden="1" customWidth="1"/>
    <col min="23" max="23" width="0" style="1" hidden="1" customWidth="1"/>
    <col min="24" max="16384" width="9.140625" style="1"/>
  </cols>
  <sheetData>
    <row r="1" spans="1:23" ht="27.75" customHeight="1" thickBot="1" x14ac:dyDescent="0.35">
      <c r="A1" s="44" t="s">
        <v>13</v>
      </c>
      <c r="B1" s="44"/>
      <c r="C1" s="44"/>
      <c r="D1" s="44"/>
      <c r="E1" s="36"/>
      <c r="F1" s="11"/>
      <c r="G1" s="11"/>
      <c r="T1" s="1" t="s">
        <v>7</v>
      </c>
      <c r="U1" s="1" t="s">
        <v>1</v>
      </c>
      <c r="V1" s="1" t="s">
        <v>3</v>
      </c>
      <c r="W1" s="1" t="s">
        <v>149</v>
      </c>
    </row>
    <row r="2" spans="1:23" ht="15" customHeight="1" thickTop="1" x14ac:dyDescent="0.2">
      <c r="T2" s="1">
        <v>0.8</v>
      </c>
      <c r="U2" s="1" t="s">
        <v>124</v>
      </c>
      <c r="V2" s="1" t="s">
        <v>9</v>
      </c>
      <c r="W2" s="1" t="s">
        <v>142</v>
      </c>
    </row>
    <row r="3" spans="1:23" ht="20.25" customHeight="1" x14ac:dyDescent="0.2">
      <c r="A3" s="4" t="s">
        <v>5</v>
      </c>
      <c r="B3" s="16" t="s">
        <v>14</v>
      </c>
      <c r="T3" s="1">
        <v>0.6</v>
      </c>
      <c r="U3" s="1" t="s">
        <v>120</v>
      </c>
      <c r="V3" s="1" t="s">
        <v>10</v>
      </c>
      <c r="W3" s="1" t="s">
        <v>143</v>
      </c>
    </row>
    <row r="4" spans="1:23" ht="20.25" hidden="1" customHeight="1" x14ac:dyDescent="0.2">
      <c r="A4" s="4"/>
      <c r="B4" s="16"/>
      <c r="T4" s="1">
        <v>0.4</v>
      </c>
      <c r="U4" s="1" t="s">
        <v>119</v>
      </c>
      <c r="W4" s="1" t="s">
        <v>144</v>
      </c>
    </row>
    <row r="5" spans="1:23" ht="20.25" hidden="1" customHeight="1" x14ac:dyDescent="0.2">
      <c r="A5" s="4"/>
      <c r="B5" s="16"/>
      <c r="T5" s="1">
        <v>0.2</v>
      </c>
      <c r="U5" s="1" t="s">
        <v>118</v>
      </c>
      <c r="V5" s="1" t="s">
        <v>11</v>
      </c>
      <c r="W5" s="1" t="s">
        <v>145</v>
      </c>
    </row>
    <row r="6" spans="1:23" ht="20.25" hidden="1" customHeight="1" x14ac:dyDescent="0.2">
      <c r="A6" s="4"/>
      <c r="B6" s="16"/>
      <c r="U6" s="1" t="s">
        <v>123</v>
      </c>
      <c r="V6" s="1" t="s">
        <v>12</v>
      </c>
      <c r="W6" s="1" t="s">
        <v>150</v>
      </c>
    </row>
    <row r="7" spans="1:23" ht="20.25" hidden="1" customHeight="1" x14ac:dyDescent="0.2">
      <c r="A7" s="4"/>
      <c r="B7" s="16"/>
      <c r="W7" s="1" t="s">
        <v>146</v>
      </c>
    </row>
    <row r="8" spans="1:23" ht="20.25" hidden="1" customHeight="1" x14ac:dyDescent="0.2">
      <c r="A8" s="4"/>
      <c r="B8" s="16"/>
      <c r="W8" s="1" t="s">
        <v>147</v>
      </c>
    </row>
    <row r="9" spans="1:23" ht="20.25" hidden="1" customHeight="1" x14ac:dyDescent="0.2">
      <c r="A9" s="4"/>
      <c r="B9" s="16"/>
      <c r="W9" s="1" t="s">
        <v>148</v>
      </c>
    </row>
    <row r="10" spans="1:23" ht="20.25" hidden="1" customHeight="1" x14ac:dyDescent="0.2">
      <c r="A10" s="4"/>
      <c r="B10" s="16"/>
    </row>
    <row r="11" spans="1:23" ht="20.25" hidden="1" customHeight="1" x14ac:dyDescent="0.2">
      <c r="A11" s="4"/>
      <c r="B11" s="16"/>
    </row>
    <row r="12" spans="1:23" ht="15" x14ac:dyDescent="0.25">
      <c r="N12" s="45" t="s">
        <v>18</v>
      </c>
      <c r="O12" s="45"/>
      <c r="P12" s="45"/>
      <c r="Q12" s="45"/>
      <c r="R12" s="45"/>
      <c r="S12" s="45"/>
    </row>
    <row r="13" spans="1:23" ht="32.25" customHeight="1" x14ac:dyDescent="0.2">
      <c r="A13" s="2" t="s">
        <v>19</v>
      </c>
      <c r="B13" s="2" t="s">
        <v>88</v>
      </c>
      <c r="C13" s="2" t="s">
        <v>15</v>
      </c>
      <c r="D13" s="2" t="s">
        <v>0</v>
      </c>
      <c r="E13" s="2" t="s">
        <v>139</v>
      </c>
      <c r="F13" s="2" t="s">
        <v>16</v>
      </c>
      <c r="G13" s="2" t="s">
        <v>134</v>
      </c>
      <c r="H13" s="2" t="s">
        <v>4</v>
      </c>
      <c r="I13" s="3" t="s">
        <v>1</v>
      </c>
      <c r="J13" s="3" t="s">
        <v>8</v>
      </c>
      <c r="K13" s="2" t="s">
        <v>2</v>
      </c>
      <c r="L13" s="3" t="s">
        <v>3</v>
      </c>
      <c r="M13" s="3" t="s">
        <v>17</v>
      </c>
      <c r="N13" s="34" t="s">
        <v>141</v>
      </c>
      <c r="O13" s="34" t="s">
        <v>135</v>
      </c>
      <c r="P13" s="35" t="s">
        <v>138</v>
      </c>
      <c r="Q13" s="37" t="s">
        <v>151</v>
      </c>
      <c r="R13" s="37" t="s">
        <v>152</v>
      </c>
      <c r="S13" s="37" t="s">
        <v>153</v>
      </c>
    </row>
    <row r="14" spans="1:23" ht="37.5" customHeight="1" x14ac:dyDescent="0.2">
      <c r="A14" s="20" t="s">
        <v>89</v>
      </c>
      <c r="B14" s="14" t="s">
        <v>26</v>
      </c>
      <c r="C14" s="13" t="s">
        <v>93</v>
      </c>
      <c r="D14" s="14" t="s">
        <v>20</v>
      </c>
      <c r="E14" s="13" t="s">
        <v>140</v>
      </c>
      <c r="F14" s="14" t="s">
        <v>21</v>
      </c>
      <c r="G14" s="14" t="s">
        <v>22</v>
      </c>
      <c r="H14" s="12">
        <v>0.8</v>
      </c>
      <c r="I14" s="12" t="s">
        <v>120</v>
      </c>
      <c r="J14" s="8">
        <f>IF(Tabela1[[#This Row],[Impacto]]=MuitoAlto,0.8,IF(Tabela1[[#This Row],[Impacto]]=Alto1,0.6,IF(Tabela1[[#This Row],[Impacto]]=Médio1,0.4,IF(Tabela1[[#This Row],[Impacto]]=Baixo1,0.2,IF(Tabela1[[#This Row],[Impacto]]=MuitoBaixo,0.05,0)))))</f>
        <v>0.6</v>
      </c>
      <c r="K14" s="32">
        <f>IF(Tabela1[[#This Row],[Probabilidade de Ocorrência]]*Tabela1[[#This Row],[Fator 2]]&lt;&gt;0,Tabela1[[#This Row],[Probabilidade de Ocorrência]]*Tabela1[[#This Row],[Fator 2]],"")</f>
        <v>0.48</v>
      </c>
      <c r="L14" s="9" t="s">
        <v>9</v>
      </c>
      <c r="M14" s="10" t="s">
        <v>23</v>
      </c>
      <c r="N14" s="18" t="s">
        <v>150</v>
      </c>
      <c r="O14" s="33" t="s">
        <v>136</v>
      </c>
      <c r="P14" s="33" t="s">
        <v>136</v>
      </c>
      <c r="Q14" s="18" t="s">
        <v>24</v>
      </c>
      <c r="R14" s="18" t="s">
        <v>154</v>
      </c>
      <c r="S14" s="18" t="s">
        <v>156</v>
      </c>
    </row>
    <row r="15" spans="1:23" ht="44.25" customHeight="1" x14ac:dyDescent="0.2">
      <c r="A15" s="14" t="s">
        <v>25</v>
      </c>
      <c r="B15" s="14" t="s">
        <v>92</v>
      </c>
      <c r="C15" s="13" t="s">
        <v>107</v>
      </c>
      <c r="D15" s="14" t="s">
        <v>53</v>
      </c>
      <c r="E15" s="13" t="s">
        <v>140</v>
      </c>
      <c r="F15" s="14" t="s">
        <v>27</v>
      </c>
      <c r="G15" s="14" t="s">
        <v>74</v>
      </c>
      <c r="H15" s="13">
        <v>0.8</v>
      </c>
      <c r="I15" s="13" t="s">
        <v>120</v>
      </c>
      <c r="J15" s="8">
        <f>IF(Tabela1[[#This Row],[Impacto]]=MuitoAlto,0.8,IF(Tabela1[[#This Row],[Impacto]]=Alto1,0.6,IF(Tabela1[[#This Row],[Impacto]]=Médio1,0.4,IF(Tabela1[[#This Row],[Impacto]]=Baixo1,0.2,IF(Tabela1[[#This Row],[Impacto]]=MuitoBaixo,0.05,0)))))</f>
        <v>0.6</v>
      </c>
      <c r="K15" s="32">
        <f>IF(Tabela1[[#This Row],[Probabilidade de Ocorrência]]*Tabela1[[#This Row],[Fator 2]]&lt;&gt;0,Tabela1[[#This Row],[Probabilidade de Ocorrência]]*Tabela1[[#This Row],[Fator 2]],"")</f>
        <v>0.48</v>
      </c>
      <c r="L15" s="9" t="s">
        <v>9</v>
      </c>
      <c r="M15" s="10" t="s">
        <v>23</v>
      </c>
      <c r="N15" s="18" t="s">
        <v>144</v>
      </c>
      <c r="O15" s="33" t="s">
        <v>136</v>
      </c>
      <c r="P15" s="33" t="s">
        <v>137</v>
      </c>
      <c r="Q15" s="18" t="s">
        <v>73</v>
      </c>
      <c r="R15" s="33"/>
      <c r="S15" s="33"/>
    </row>
    <row r="16" spans="1:23" ht="37.5" customHeight="1" x14ac:dyDescent="0.2">
      <c r="A16" s="20" t="s">
        <v>89</v>
      </c>
      <c r="B16" s="14" t="s">
        <v>26</v>
      </c>
      <c r="C16" s="13" t="s">
        <v>94</v>
      </c>
      <c r="D16" s="14" t="s">
        <v>37</v>
      </c>
      <c r="E16" s="13" t="s">
        <v>140</v>
      </c>
      <c r="F16" s="14" t="s">
        <v>38</v>
      </c>
      <c r="G16" s="14" t="s">
        <v>22</v>
      </c>
      <c r="H16" s="13">
        <v>0.6</v>
      </c>
      <c r="I16" s="13" t="s">
        <v>120</v>
      </c>
      <c r="J16" s="8">
        <f>IF(Tabela1[[#This Row],[Impacto]]=MuitoAlto,0.8,IF(Tabela1[[#This Row],[Impacto]]=Alto1,0.6,IF(Tabela1[[#This Row],[Impacto]]=Médio1,0.4,IF(Tabela1[[#This Row],[Impacto]]=Baixo1,0.2,IF(Tabela1[[#This Row],[Impacto]]=MuitoBaixo,0.05,0)))))</f>
        <v>0.6</v>
      </c>
      <c r="K16" s="32">
        <f>IF(Tabela1[[#This Row],[Probabilidade de Ocorrência]]*Tabela1[[#This Row],[Fator 2]]&lt;&gt;0,Tabela1[[#This Row],[Probabilidade de Ocorrência]]*Tabela1[[#This Row],[Fator 2]],"")</f>
        <v>0.36</v>
      </c>
      <c r="L16" s="9" t="s">
        <v>9</v>
      </c>
      <c r="M16" s="10" t="s">
        <v>114</v>
      </c>
      <c r="N16" s="18" t="s">
        <v>150</v>
      </c>
      <c r="O16" s="33" t="s">
        <v>136</v>
      </c>
      <c r="P16" s="33" t="s">
        <v>136</v>
      </c>
      <c r="Q16" s="18" t="s">
        <v>24</v>
      </c>
      <c r="R16" s="18" t="s">
        <v>157</v>
      </c>
      <c r="S16" s="18"/>
    </row>
    <row r="17" spans="1:16381" ht="34.5" customHeight="1" x14ac:dyDescent="0.2">
      <c r="A17" s="20" t="s">
        <v>89</v>
      </c>
      <c r="B17" s="14" t="s">
        <v>80</v>
      </c>
      <c r="C17" s="13" t="s">
        <v>97</v>
      </c>
      <c r="D17" s="14" t="s">
        <v>54</v>
      </c>
      <c r="E17" s="13" t="s">
        <v>140</v>
      </c>
      <c r="F17" s="14" t="s">
        <v>27</v>
      </c>
      <c r="G17" s="14" t="s">
        <v>55</v>
      </c>
      <c r="H17" s="13">
        <v>0.6</v>
      </c>
      <c r="I17" s="13" t="s">
        <v>120</v>
      </c>
      <c r="J17" s="8">
        <f>IF(Tabela1[[#This Row],[Impacto]]=MuitoAlto,0.8,IF(Tabela1[[#This Row],[Impacto]]=Alto1,0.6,IF(Tabela1[[#This Row],[Impacto]]=Médio1,0.4,IF(Tabela1[[#This Row],[Impacto]]=Baixo1,0.2,IF(Tabela1[[#This Row],[Impacto]]=MuitoBaixo,0.05,0)))))</f>
        <v>0.6</v>
      </c>
      <c r="K17" s="32">
        <f>IF(Tabela1[[#This Row],[Probabilidade de Ocorrência]]*Tabela1[[#This Row],[Fator 2]]&lt;&gt;0,Tabela1[[#This Row],[Probabilidade de Ocorrência]]*Tabela1[[#This Row],[Fator 2]],"")</f>
        <v>0.36</v>
      </c>
      <c r="L17" s="9" t="s">
        <v>9</v>
      </c>
      <c r="M17" s="10" t="s">
        <v>23</v>
      </c>
      <c r="N17" s="18" t="s">
        <v>144</v>
      </c>
      <c r="O17" s="33" t="s">
        <v>136</v>
      </c>
      <c r="P17" s="33" t="s">
        <v>136</v>
      </c>
      <c r="Q17" s="18" t="s">
        <v>64</v>
      </c>
      <c r="R17" s="33"/>
      <c r="S17" s="33"/>
    </row>
    <row r="18" spans="1:16381" ht="39" customHeight="1" x14ac:dyDescent="0.2">
      <c r="A18" s="20" t="s">
        <v>90</v>
      </c>
      <c r="B18" s="14" t="s">
        <v>82</v>
      </c>
      <c r="C18" s="13" t="s">
        <v>112</v>
      </c>
      <c r="D18" s="14" t="s">
        <v>53</v>
      </c>
      <c r="E18" s="13" t="s">
        <v>140</v>
      </c>
      <c r="F18" s="14" t="s">
        <v>27</v>
      </c>
      <c r="G18" s="14" t="s">
        <v>39</v>
      </c>
      <c r="H18" s="13">
        <v>0.6</v>
      </c>
      <c r="I18" s="13" t="s">
        <v>120</v>
      </c>
      <c r="J18" s="8">
        <f>IF(Tabela1[[#This Row],[Impacto]]=MuitoAlto,0.8,IF(Tabela1[[#This Row],[Impacto]]=Alto1,0.6,IF(Tabela1[[#This Row],[Impacto]]=Médio1,0.4,IF(Tabela1[[#This Row],[Impacto]]=Baixo1,0.2,IF(Tabela1[[#This Row],[Impacto]]=MuitoBaixo,0.05,0)))))</f>
        <v>0.6</v>
      </c>
      <c r="K18" s="32">
        <f>IF(Tabela1[[#This Row],[Probabilidade de Ocorrência]]*Tabela1[[#This Row],[Fator 2]]&lt;&gt;0,Tabela1[[#This Row],[Probabilidade de Ocorrência]]*Tabela1[[#This Row],[Fator 2]],"")</f>
        <v>0.36</v>
      </c>
      <c r="L18" s="9" t="s">
        <v>9</v>
      </c>
      <c r="M18" s="10" t="s">
        <v>23</v>
      </c>
      <c r="N18" s="18" t="s">
        <v>144</v>
      </c>
      <c r="O18" s="33" t="s">
        <v>136</v>
      </c>
      <c r="P18" s="33" t="s">
        <v>137</v>
      </c>
      <c r="Q18" s="18" t="s">
        <v>40</v>
      </c>
      <c r="R18" s="33"/>
      <c r="S18" s="33"/>
    </row>
    <row r="19" spans="1:16381" ht="34.5" customHeight="1" x14ac:dyDescent="0.2">
      <c r="A19" s="20" t="s">
        <v>89</v>
      </c>
      <c r="B19" s="14" t="s">
        <v>87</v>
      </c>
      <c r="C19" s="13" t="s">
        <v>99</v>
      </c>
      <c r="D19" s="14" t="s">
        <v>61</v>
      </c>
      <c r="E19" s="13" t="s">
        <v>140</v>
      </c>
      <c r="F19" s="14" t="s">
        <v>58</v>
      </c>
      <c r="G19" s="14" t="s">
        <v>62</v>
      </c>
      <c r="H19" s="13">
        <v>0.4</v>
      </c>
      <c r="I19" s="13" t="s">
        <v>124</v>
      </c>
      <c r="J19" s="8">
        <f>IF(Tabela1[[#This Row],[Impacto]]=MuitoAlto,0.8,IF(Tabela1[[#This Row],[Impacto]]=Alto1,0.6,IF(Tabela1[[#This Row],[Impacto]]=Médio1,0.4,IF(Tabela1[[#This Row],[Impacto]]=Baixo1,0.2,IF(Tabela1[[#This Row],[Impacto]]=MuitoBaixo,0.05,0)))))</f>
        <v>0.8</v>
      </c>
      <c r="K19" s="32">
        <f>IF(Tabela1[[#This Row],[Probabilidade de Ocorrência]]*Tabela1[[#This Row],[Fator 2]]&lt;&gt;0,Tabela1[[#This Row],[Probabilidade de Ocorrência]]*Tabela1[[#This Row],[Fator 2]],"")</f>
        <v>0.32000000000000006</v>
      </c>
      <c r="L19" s="9" t="s">
        <v>9</v>
      </c>
      <c r="M19" s="10" t="s">
        <v>23</v>
      </c>
      <c r="N19" s="18" t="s">
        <v>145</v>
      </c>
      <c r="O19" s="33" t="s">
        <v>136</v>
      </c>
      <c r="P19" s="33" t="s">
        <v>137</v>
      </c>
      <c r="Q19" s="18" t="s">
        <v>63</v>
      </c>
      <c r="R19" s="33"/>
      <c r="S19" s="33"/>
    </row>
    <row r="20" spans="1:16381" ht="34.5" customHeight="1" x14ac:dyDescent="0.2">
      <c r="A20" s="14" t="s">
        <v>89</v>
      </c>
      <c r="B20" s="14" t="s">
        <v>80</v>
      </c>
      <c r="C20" s="13" t="s">
        <v>102</v>
      </c>
      <c r="D20" s="14" t="s">
        <v>65</v>
      </c>
      <c r="E20" s="13" t="s">
        <v>140</v>
      </c>
      <c r="F20" s="14" t="s">
        <v>58</v>
      </c>
      <c r="G20" s="14" t="s">
        <v>62</v>
      </c>
      <c r="H20" s="13">
        <v>0.4</v>
      </c>
      <c r="I20" s="13" t="s">
        <v>124</v>
      </c>
      <c r="J20" s="8">
        <f>IF(Tabela1[[#This Row],[Impacto]]=MuitoAlto,0.8,IF(Tabela1[[#This Row],[Impacto]]=Alto1,0.6,IF(Tabela1[[#This Row],[Impacto]]=Médio1,0.4,IF(Tabela1[[#This Row],[Impacto]]=Baixo1,0.2,IF(Tabela1[[#This Row],[Impacto]]=MuitoBaixo,0.05,0)))))</f>
        <v>0.8</v>
      </c>
      <c r="K20" s="32">
        <f>IF(Tabela1[[#This Row],[Probabilidade de Ocorrência]]*Tabela1[[#This Row],[Fator 2]]&lt;&gt;0,Tabela1[[#This Row],[Probabilidade de Ocorrência]]*Tabela1[[#This Row],[Fator 2]],"")</f>
        <v>0.32000000000000006</v>
      </c>
      <c r="L20" s="9" t="s">
        <v>9</v>
      </c>
      <c r="M20" s="10" t="s">
        <v>23</v>
      </c>
      <c r="N20" s="18" t="s">
        <v>144</v>
      </c>
      <c r="O20" s="33" t="s">
        <v>136</v>
      </c>
      <c r="P20" s="33" t="s">
        <v>136</v>
      </c>
      <c r="Q20" s="18" t="s">
        <v>66</v>
      </c>
      <c r="R20" s="33"/>
      <c r="S20" s="33"/>
    </row>
    <row r="21" spans="1:16381" ht="34.5" customHeight="1" x14ac:dyDescent="0.2">
      <c r="A21" s="14" t="s">
        <v>89</v>
      </c>
      <c r="B21" s="14" t="s">
        <v>26</v>
      </c>
      <c r="C21" s="13" t="s">
        <v>95</v>
      </c>
      <c r="D21" s="14" t="s">
        <v>53</v>
      </c>
      <c r="E21" s="13" t="s">
        <v>140</v>
      </c>
      <c r="F21" s="14" t="s">
        <v>27</v>
      </c>
      <c r="G21" s="14" t="s">
        <v>78</v>
      </c>
      <c r="H21" s="13">
        <v>0.6</v>
      </c>
      <c r="I21" s="13" t="s">
        <v>119</v>
      </c>
      <c r="J21" s="8">
        <f>IF(Tabela1[[#This Row],[Impacto]]=MuitoAlto,0.8,IF(Tabela1[[#This Row],[Impacto]]=Alto1,0.6,IF(Tabela1[[#This Row],[Impacto]]=Médio1,0.4,IF(Tabela1[[#This Row],[Impacto]]=Baixo1,0.2,IF(Tabela1[[#This Row],[Impacto]]=MuitoBaixo,0.05,0)))))</f>
        <v>0.4</v>
      </c>
      <c r="K21" s="32">
        <f>IF(Tabela1[[#This Row],[Probabilidade de Ocorrência]]*Tabela1[[#This Row],[Fator 2]]&lt;&gt;0,Tabela1[[#This Row],[Probabilidade de Ocorrência]]*Tabela1[[#This Row],[Fator 2]],"")</f>
        <v>0.24</v>
      </c>
      <c r="L21" s="9" t="s">
        <v>9</v>
      </c>
      <c r="M21" s="10" t="s">
        <v>115</v>
      </c>
      <c r="N21" s="18" t="s">
        <v>144</v>
      </c>
      <c r="O21" s="33" t="s">
        <v>137</v>
      </c>
      <c r="P21" s="33" t="s">
        <v>136</v>
      </c>
      <c r="Q21" s="18" t="s">
        <v>77</v>
      </c>
      <c r="R21" s="33"/>
      <c r="S21" s="33"/>
    </row>
    <row r="22" spans="1:16381" ht="40.5" customHeight="1" x14ac:dyDescent="0.2">
      <c r="A22" s="20" t="s">
        <v>89</v>
      </c>
      <c r="B22" s="14" t="s">
        <v>80</v>
      </c>
      <c r="C22" s="13" t="s">
        <v>96</v>
      </c>
      <c r="D22" s="14" t="s">
        <v>28</v>
      </c>
      <c r="E22" s="13" t="s">
        <v>140</v>
      </c>
      <c r="F22" s="14" t="s">
        <v>27</v>
      </c>
      <c r="G22" s="14" t="s">
        <v>29</v>
      </c>
      <c r="H22" s="13">
        <v>0.6</v>
      </c>
      <c r="I22" s="12" t="s">
        <v>119</v>
      </c>
      <c r="J22" s="8">
        <f>IF(Tabela1[[#This Row],[Impacto]]=MuitoAlto,0.8,IF(Tabela1[[#This Row],[Impacto]]=Alto1,0.6,IF(Tabela1[[#This Row],[Impacto]]=Médio1,0.4,IF(Tabela1[[#This Row],[Impacto]]=Baixo1,0.2,IF(Tabela1[[#This Row],[Impacto]]=MuitoBaixo,0.05,0)))))</f>
        <v>0.4</v>
      </c>
      <c r="K22" s="32">
        <f>IF(Tabela1[[#This Row],[Probabilidade de Ocorrência]]*Tabela1[[#This Row],[Fator 2]]&lt;&gt;0,Tabela1[[#This Row],[Probabilidade de Ocorrência]]*Tabela1[[#This Row],[Fator 2]],"")</f>
        <v>0.24</v>
      </c>
      <c r="L22" s="9" t="s">
        <v>9</v>
      </c>
      <c r="M22" s="10" t="s">
        <v>23</v>
      </c>
      <c r="N22" s="18" t="s">
        <v>142</v>
      </c>
      <c r="O22" s="33" t="s">
        <v>137</v>
      </c>
      <c r="P22" s="33" t="s">
        <v>136</v>
      </c>
      <c r="Q22" s="18" t="s">
        <v>32</v>
      </c>
      <c r="R22" s="33"/>
      <c r="S22" s="33"/>
    </row>
    <row r="23" spans="1:16381" ht="35.25" customHeight="1" x14ac:dyDescent="0.2">
      <c r="A23" s="20" t="s">
        <v>89</v>
      </c>
      <c r="B23" s="14" t="s">
        <v>87</v>
      </c>
      <c r="C23" s="13" t="s">
        <v>98</v>
      </c>
      <c r="D23" s="14" t="s">
        <v>57</v>
      </c>
      <c r="E23" s="13" t="s">
        <v>140</v>
      </c>
      <c r="F23" s="14" t="s">
        <v>58</v>
      </c>
      <c r="G23" s="14" t="s">
        <v>59</v>
      </c>
      <c r="H23" s="13">
        <v>0.4</v>
      </c>
      <c r="I23" s="13" t="s">
        <v>120</v>
      </c>
      <c r="J23" s="8">
        <f>IF(Tabela1[[#This Row],[Impacto]]=MuitoAlto,0.8,IF(Tabela1[[#This Row],[Impacto]]=Alto1,0.6,IF(Tabela1[[#This Row],[Impacto]]=Médio1,0.4,IF(Tabela1[[#This Row],[Impacto]]=Baixo1,0.2,IF(Tabela1[[#This Row],[Impacto]]=MuitoBaixo,0.05,0)))))</f>
        <v>0.6</v>
      </c>
      <c r="K23" s="32">
        <f>IF(Tabela1[[#This Row],[Probabilidade de Ocorrência]]*Tabela1[[#This Row],[Fator 2]]&lt;&gt;0,Tabela1[[#This Row],[Probabilidade de Ocorrência]]*Tabela1[[#This Row],[Fator 2]],"")</f>
        <v>0.24</v>
      </c>
      <c r="L23" s="9" t="s">
        <v>9</v>
      </c>
      <c r="M23" s="10" t="s">
        <v>23</v>
      </c>
      <c r="N23" s="18" t="s">
        <v>142</v>
      </c>
      <c r="O23" s="33" t="s">
        <v>137</v>
      </c>
      <c r="P23" s="33" t="s">
        <v>136</v>
      </c>
      <c r="Q23" s="18" t="s">
        <v>64</v>
      </c>
      <c r="R23" s="33"/>
      <c r="S23" s="33"/>
    </row>
    <row r="24" spans="1:16381" ht="43.5" customHeight="1" x14ac:dyDescent="0.2">
      <c r="A24" s="14" t="s">
        <v>89</v>
      </c>
      <c r="B24" s="14" t="s">
        <v>91</v>
      </c>
      <c r="C24" s="13" t="s">
        <v>100</v>
      </c>
      <c r="D24" s="14" t="s">
        <v>69</v>
      </c>
      <c r="E24" s="13" t="s">
        <v>140</v>
      </c>
      <c r="F24" s="14" t="s">
        <v>70</v>
      </c>
      <c r="G24" s="14" t="s">
        <v>71</v>
      </c>
      <c r="H24" s="13">
        <v>0.4</v>
      </c>
      <c r="I24" s="13" t="s">
        <v>120</v>
      </c>
      <c r="J24" s="8">
        <f>IF(Tabela1[[#This Row],[Impacto]]=MuitoAlto,0.8,IF(Tabela1[[#This Row],[Impacto]]=Alto1,0.6,IF(Tabela1[[#This Row],[Impacto]]=Médio1,0.4,IF(Tabela1[[#This Row],[Impacto]]=Baixo1,0.2,IF(Tabela1[[#This Row],[Impacto]]=MuitoBaixo,0.05,0)))))</f>
        <v>0.6</v>
      </c>
      <c r="K24" s="32">
        <f>IF(Tabela1[[#This Row],[Probabilidade de Ocorrência]]*Tabela1[[#This Row],[Fator 2]]&lt;&gt;0,Tabela1[[#This Row],[Probabilidade de Ocorrência]]*Tabela1[[#This Row],[Fator 2]],"")</f>
        <v>0.24</v>
      </c>
      <c r="L24" s="9" t="s">
        <v>9</v>
      </c>
      <c r="M24" s="10" t="s">
        <v>23</v>
      </c>
      <c r="N24" s="18" t="s">
        <v>144</v>
      </c>
      <c r="O24" s="33" t="s">
        <v>137</v>
      </c>
      <c r="P24" s="33" t="s">
        <v>136</v>
      </c>
      <c r="Q24" s="18" t="s">
        <v>72</v>
      </c>
      <c r="R24" s="33"/>
      <c r="S24" s="33"/>
    </row>
    <row r="25" spans="1:16381" ht="41.25" customHeight="1" x14ac:dyDescent="0.2">
      <c r="A25" s="14" t="s">
        <v>89</v>
      </c>
      <c r="B25" s="14" t="s">
        <v>26</v>
      </c>
      <c r="C25" s="13" t="s">
        <v>101</v>
      </c>
      <c r="D25" s="14" t="s">
        <v>53</v>
      </c>
      <c r="E25" s="13" t="s">
        <v>140</v>
      </c>
      <c r="F25" s="14" t="s">
        <v>27</v>
      </c>
      <c r="G25" s="14" t="s">
        <v>125</v>
      </c>
      <c r="H25" s="13">
        <v>0.4</v>
      </c>
      <c r="I25" s="13" t="s">
        <v>120</v>
      </c>
      <c r="J25" s="8">
        <f>IF(Tabela1[[#This Row],[Impacto]]=MuitoAlto,0.8,IF(Tabela1[[#This Row],[Impacto]]=Alto1,0.6,IF(Tabela1[[#This Row],[Impacto]]=Médio1,0.4,IF(Tabela1[[#This Row],[Impacto]]=Baixo1,0.2,IF(Tabela1[[#This Row],[Impacto]]=MuitoBaixo,0.05,0)))))</f>
        <v>0.6</v>
      </c>
      <c r="K25" s="32">
        <f>IF(Tabela1[[#This Row],[Probabilidade de Ocorrência]]*Tabela1[[#This Row],[Fator 2]]&lt;&gt;0,Tabela1[[#This Row],[Probabilidade de Ocorrência]]*Tabela1[[#This Row],[Fator 2]],"")</f>
        <v>0.24</v>
      </c>
      <c r="L25" s="9" t="s">
        <v>9</v>
      </c>
      <c r="M25" s="10" t="s">
        <v>23</v>
      </c>
      <c r="N25" s="18" t="s">
        <v>142</v>
      </c>
      <c r="O25" s="33" t="s">
        <v>137</v>
      </c>
      <c r="P25" s="33" t="s">
        <v>137</v>
      </c>
      <c r="Q25" s="18" t="s">
        <v>79</v>
      </c>
      <c r="R25" s="33"/>
      <c r="S25" s="33"/>
    </row>
    <row r="26" spans="1:16381" ht="35.25" customHeight="1" x14ac:dyDescent="0.2">
      <c r="A26" s="20" t="s">
        <v>90</v>
      </c>
      <c r="B26" s="14" t="s">
        <v>81</v>
      </c>
      <c r="C26" s="13" t="s">
        <v>113</v>
      </c>
      <c r="D26" s="20" t="s">
        <v>35</v>
      </c>
      <c r="E26" s="13" t="s">
        <v>140</v>
      </c>
      <c r="F26" s="14" t="s">
        <v>36</v>
      </c>
      <c r="G26" s="14" t="s">
        <v>34</v>
      </c>
      <c r="H26" s="13">
        <v>0.4</v>
      </c>
      <c r="I26" s="13" t="s">
        <v>120</v>
      </c>
      <c r="J26" s="8">
        <f>IF(Tabela1[[#This Row],[Impacto]]=MuitoAlto,0.8,IF(Tabela1[[#This Row],[Impacto]]=Alto1,0.6,IF(Tabela1[[#This Row],[Impacto]]=Médio1,0.4,IF(Tabela1[[#This Row],[Impacto]]=Baixo1,0.2,IF(Tabela1[[#This Row],[Impacto]]=MuitoBaixo,0.05,0)))))</f>
        <v>0.6</v>
      </c>
      <c r="K26" s="32">
        <f>IF(Tabela1[[#This Row],[Probabilidade de Ocorrência]]*Tabela1[[#This Row],[Fator 2]]&lt;&gt;0,Tabela1[[#This Row],[Probabilidade de Ocorrência]]*Tabela1[[#This Row],[Fator 2]],"")</f>
        <v>0.24</v>
      </c>
      <c r="L26" s="9" t="s">
        <v>9</v>
      </c>
      <c r="M26" s="10" t="s">
        <v>23</v>
      </c>
      <c r="N26" s="18" t="s">
        <v>144</v>
      </c>
      <c r="O26" s="33" t="s">
        <v>137</v>
      </c>
      <c r="P26" s="33" t="s">
        <v>137</v>
      </c>
      <c r="Q26" s="18" t="s">
        <v>31</v>
      </c>
      <c r="R26" s="33"/>
      <c r="S26" s="33"/>
    </row>
    <row r="27" spans="1:16381" ht="35.25" customHeight="1" x14ac:dyDescent="0.2">
      <c r="A27" s="20" t="s">
        <v>89</v>
      </c>
      <c r="B27" s="14" t="s">
        <v>85</v>
      </c>
      <c r="C27" s="13" t="s">
        <v>103</v>
      </c>
      <c r="D27" s="14" t="s">
        <v>49</v>
      </c>
      <c r="E27" s="13" t="s">
        <v>140</v>
      </c>
      <c r="F27" s="14" t="s">
        <v>50</v>
      </c>
      <c r="G27" s="14" t="s">
        <v>51</v>
      </c>
      <c r="H27" s="13">
        <v>0.4</v>
      </c>
      <c r="I27" s="13" t="s">
        <v>119</v>
      </c>
      <c r="J27" s="8">
        <f>IF(Tabela1[[#This Row],[Impacto]]=MuitoAlto,0.8,IF(Tabela1[[#This Row],[Impacto]]=Alto1,0.6,IF(Tabela1[[#This Row],[Impacto]]=Médio1,0.4,IF(Tabela1[[#This Row],[Impacto]]=Baixo1,0.2,IF(Tabela1[[#This Row],[Impacto]]=MuitoBaixo,0.05,0)))))</f>
        <v>0.4</v>
      </c>
      <c r="K27" s="32">
        <f>IF(Tabela1[[#This Row],[Probabilidade de Ocorrência]]*Tabela1[[#This Row],[Fator 2]]&lt;&gt;0,Tabela1[[#This Row],[Probabilidade de Ocorrência]]*Tabela1[[#This Row],[Fator 2]],"")</f>
        <v>0.16000000000000003</v>
      </c>
      <c r="L27" s="9" t="s">
        <v>9</v>
      </c>
      <c r="M27" s="10" t="s">
        <v>23</v>
      </c>
      <c r="N27" s="18" t="s">
        <v>143</v>
      </c>
      <c r="O27" s="33" t="s">
        <v>137</v>
      </c>
      <c r="P27" s="33" t="s">
        <v>136</v>
      </c>
      <c r="Q27" s="18" t="s">
        <v>44</v>
      </c>
      <c r="R27" s="33"/>
      <c r="S27" s="33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N27" s="14"/>
      <c r="XEO27" s="14"/>
      <c r="XEP27" s="14"/>
      <c r="XEQ27" s="14"/>
      <c r="XER27" s="14"/>
      <c r="XES27" s="14"/>
      <c r="XET27" s="14"/>
      <c r="XEU27" s="14"/>
      <c r="XEV27" s="14"/>
      <c r="XEW27" s="14"/>
      <c r="XEX27" s="14"/>
      <c r="XEY27" s="14"/>
      <c r="XEZ27" s="14"/>
      <c r="XFA27" s="14"/>
    </row>
    <row r="28" spans="1:16381" ht="35.25" customHeight="1" x14ac:dyDescent="0.2">
      <c r="A28" s="20" t="s">
        <v>89</v>
      </c>
      <c r="B28" s="14" t="s">
        <v>26</v>
      </c>
      <c r="C28" s="13" t="s">
        <v>104</v>
      </c>
      <c r="D28" s="14" t="s">
        <v>53</v>
      </c>
      <c r="E28" s="13" t="s">
        <v>140</v>
      </c>
      <c r="F28" s="14" t="s">
        <v>56</v>
      </c>
      <c r="G28" s="14" t="s">
        <v>76</v>
      </c>
      <c r="H28" s="13">
        <v>0.4</v>
      </c>
      <c r="I28" s="13" t="s">
        <v>119</v>
      </c>
      <c r="J28" s="8">
        <f>IF(Tabela1[[#This Row],[Impacto]]=MuitoAlto,0.8,IF(Tabela1[[#This Row],[Impacto]]=Alto1,0.6,IF(Tabela1[[#This Row],[Impacto]]=Médio1,0.4,IF(Tabela1[[#This Row],[Impacto]]=Baixo1,0.2,IF(Tabela1[[#This Row],[Impacto]]=MuitoBaixo,0.05,0)))))</f>
        <v>0.4</v>
      </c>
      <c r="K28" s="32">
        <f>IF(Tabela1[[#This Row],[Probabilidade de Ocorrência]]*Tabela1[[#This Row],[Fator 2]]&lt;&gt;0,Tabela1[[#This Row],[Probabilidade de Ocorrência]]*Tabela1[[#This Row],[Fator 2]],"")</f>
        <v>0.16000000000000003</v>
      </c>
      <c r="L28" s="9" t="s">
        <v>9</v>
      </c>
      <c r="M28" s="10" t="s">
        <v>23</v>
      </c>
      <c r="N28" s="18" t="s">
        <v>144</v>
      </c>
      <c r="O28" s="33" t="s">
        <v>137</v>
      </c>
      <c r="P28" s="33" t="s">
        <v>136</v>
      </c>
      <c r="Q28" s="18" t="s">
        <v>75</v>
      </c>
      <c r="R28" s="33"/>
      <c r="S28" s="33"/>
    </row>
    <row r="29" spans="1:16381" ht="35.25" customHeight="1" x14ac:dyDescent="0.2">
      <c r="A29" s="20" t="s">
        <v>89</v>
      </c>
      <c r="B29" s="14" t="s">
        <v>80</v>
      </c>
      <c r="C29" s="13" t="s">
        <v>105</v>
      </c>
      <c r="D29" s="14" t="s">
        <v>28</v>
      </c>
      <c r="E29" s="13" t="s">
        <v>140</v>
      </c>
      <c r="F29" s="14" t="s">
        <v>27</v>
      </c>
      <c r="G29" s="14" t="s">
        <v>30</v>
      </c>
      <c r="H29" s="13">
        <v>0.4</v>
      </c>
      <c r="I29" s="12" t="s">
        <v>119</v>
      </c>
      <c r="J29" s="8">
        <f>IF(Tabela1[[#This Row],[Impacto]]=MuitoAlto,0.8,IF(Tabela1[[#This Row],[Impacto]]=Alto1,0.6,IF(Tabela1[[#This Row],[Impacto]]=Médio1,0.4,IF(Tabela1[[#This Row],[Impacto]]=Baixo1,0.2,IF(Tabela1[[#This Row],[Impacto]]=MuitoBaixo,0.05,0)))))</f>
        <v>0.4</v>
      </c>
      <c r="K29" s="32">
        <f>IF(Tabela1[[#This Row],[Probabilidade de Ocorrência]]*Tabela1[[#This Row],[Fator 2]]&lt;&gt;0,Tabela1[[#This Row],[Probabilidade de Ocorrência]]*Tabela1[[#This Row],[Fator 2]],"")</f>
        <v>0.16000000000000003</v>
      </c>
      <c r="L29" s="9" t="s">
        <v>9</v>
      </c>
      <c r="M29" s="10" t="s">
        <v>23</v>
      </c>
      <c r="N29" s="18" t="s">
        <v>144</v>
      </c>
      <c r="O29" s="33" t="s">
        <v>137</v>
      </c>
      <c r="P29" s="33" t="s">
        <v>136</v>
      </c>
      <c r="Q29" s="18" t="s">
        <v>31</v>
      </c>
      <c r="R29" s="33"/>
      <c r="S29" s="33"/>
    </row>
    <row r="30" spans="1:16381" ht="35.25" customHeight="1" x14ac:dyDescent="0.2">
      <c r="A30" s="20" t="s">
        <v>89</v>
      </c>
      <c r="B30" s="14" t="s">
        <v>80</v>
      </c>
      <c r="C30" s="13" t="s">
        <v>106</v>
      </c>
      <c r="D30" s="14" t="s">
        <v>33</v>
      </c>
      <c r="E30" s="13" t="s">
        <v>140</v>
      </c>
      <c r="F30" s="14" t="s">
        <v>27</v>
      </c>
      <c r="G30" s="14" t="s">
        <v>30</v>
      </c>
      <c r="H30" s="13">
        <v>0.4</v>
      </c>
      <c r="I30" s="12" t="s">
        <v>119</v>
      </c>
      <c r="J30" s="8">
        <f>IF(Tabela1[[#This Row],[Impacto]]=MuitoAlto,0.8,IF(Tabela1[[#This Row],[Impacto]]=Alto1,0.6,IF(Tabela1[[#This Row],[Impacto]]=Médio1,0.4,IF(Tabela1[[#This Row],[Impacto]]=Baixo1,0.2,IF(Tabela1[[#This Row],[Impacto]]=MuitoBaixo,0.05,0)))))</f>
        <v>0.4</v>
      </c>
      <c r="K30" s="32">
        <f>IF(Tabela1[[#This Row],[Probabilidade de Ocorrência]]*Tabela1[[#This Row],[Fator 2]]&lt;&gt;0,Tabela1[[#This Row],[Probabilidade de Ocorrência]]*Tabela1[[#This Row],[Fator 2]],"")</f>
        <v>0.16000000000000003</v>
      </c>
      <c r="L30" s="9" t="s">
        <v>9</v>
      </c>
      <c r="M30" s="10" t="s">
        <v>23</v>
      </c>
      <c r="N30" s="18" t="s">
        <v>144</v>
      </c>
      <c r="O30" s="33" t="s">
        <v>137</v>
      </c>
      <c r="P30" s="33" t="s">
        <v>136</v>
      </c>
      <c r="Q30" s="18" t="s">
        <v>31</v>
      </c>
      <c r="R30" s="33"/>
      <c r="S30" s="33"/>
    </row>
    <row r="31" spans="1:16381" ht="35.25" customHeight="1" x14ac:dyDescent="0.2">
      <c r="A31" s="20" t="s">
        <v>25</v>
      </c>
      <c r="B31" s="14" t="s">
        <v>84</v>
      </c>
      <c r="C31" s="13" t="s">
        <v>109</v>
      </c>
      <c r="D31" s="14" t="s">
        <v>45</v>
      </c>
      <c r="E31" s="13" t="s">
        <v>140</v>
      </c>
      <c r="F31" s="20" t="s">
        <v>47</v>
      </c>
      <c r="G31" s="14" t="s">
        <v>46</v>
      </c>
      <c r="H31" s="13">
        <v>0.4</v>
      </c>
      <c r="I31" s="13" t="s">
        <v>119</v>
      </c>
      <c r="J31" s="8">
        <f>IF(Tabela1[[#This Row],[Impacto]]=MuitoAlto,0.8,IF(Tabela1[[#This Row],[Impacto]]=Alto1,0.6,IF(Tabela1[[#This Row],[Impacto]]=Médio1,0.4,IF(Tabela1[[#This Row],[Impacto]]=Baixo1,0.2,IF(Tabela1[[#This Row],[Impacto]]=MuitoBaixo,0.05,0)))))</f>
        <v>0.4</v>
      </c>
      <c r="K31" s="32">
        <f>IF(Tabela1[[#This Row],[Probabilidade de Ocorrência]]*Tabela1[[#This Row],[Fator 2]]&lt;&gt;0,Tabela1[[#This Row],[Probabilidade de Ocorrência]]*Tabela1[[#This Row],[Fator 2]],"")</f>
        <v>0.16000000000000003</v>
      </c>
      <c r="L31" s="9" t="s">
        <v>9</v>
      </c>
      <c r="M31" s="10" t="s">
        <v>23</v>
      </c>
      <c r="N31" s="18" t="s">
        <v>150</v>
      </c>
      <c r="O31" s="33" t="s">
        <v>137</v>
      </c>
      <c r="P31" s="33" t="s">
        <v>136</v>
      </c>
      <c r="Q31" s="18" t="s">
        <v>48</v>
      </c>
      <c r="R31" s="18" t="s">
        <v>155</v>
      </c>
      <c r="S31" s="18"/>
    </row>
    <row r="32" spans="1:16381" ht="35.25" customHeight="1" x14ac:dyDescent="0.2">
      <c r="A32" s="20" t="s">
        <v>25</v>
      </c>
      <c r="B32" s="14" t="s">
        <v>83</v>
      </c>
      <c r="C32" s="13" t="s">
        <v>108</v>
      </c>
      <c r="D32" s="14" t="s">
        <v>41</v>
      </c>
      <c r="E32" s="13" t="s">
        <v>140</v>
      </c>
      <c r="F32" s="14" t="s">
        <v>43</v>
      </c>
      <c r="G32" s="14" t="s">
        <v>42</v>
      </c>
      <c r="H32" s="13">
        <v>0.6</v>
      </c>
      <c r="I32" s="13" t="s">
        <v>118</v>
      </c>
      <c r="J32" s="8">
        <f>IF(Tabela1[[#This Row],[Impacto]]=MuitoAlto,0.8,IF(Tabela1[[#This Row],[Impacto]]=Alto1,0.6,IF(Tabela1[[#This Row],[Impacto]]=Médio1,0.4,IF(Tabela1[[#This Row],[Impacto]]=Baixo1,0.2,IF(Tabela1[[#This Row],[Impacto]]=MuitoBaixo,0.05,0)))))</f>
        <v>0.2</v>
      </c>
      <c r="K32" s="32">
        <f>IF(Tabela1[[#This Row],[Probabilidade de Ocorrência]]*Tabela1[[#This Row],[Fator 2]]&lt;&gt;0,Tabela1[[#This Row],[Probabilidade de Ocorrência]]*Tabela1[[#This Row],[Fator 2]],"")</f>
        <v>0.12</v>
      </c>
      <c r="L32" s="9" t="s">
        <v>9</v>
      </c>
      <c r="M32" s="10" t="s">
        <v>23</v>
      </c>
      <c r="N32" s="18" t="s">
        <v>143</v>
      </c>
      <c r="O32" s="33" t="s">
        <v>137</v>
      </c>
      <c r="P32" s="33" t="s">
        <v>136</v>
      </c>
      <c r="Q32" s="18" t="s">
        <v>44</v>
      </c>
      <c r="R32" s="33"/>
      <c r="S32" s="33"/>
    </row>
    <row r="33" spans="1:19" ht="45" customHeight="1" x14ac:dyDescent="0.2">
      <c r="A33" s="20" t="s">
        <v>25</v>
      </c>
      <c r="B33" s="14" t="s">
        <v>86</v>
      </c>
      <c r="C33" s="13" t="s">
        <v>110</v>
      </c>
      <c r="D33" s="14" t="s">
        <v>53</v>
      </c>
      <c r="E33" s="13" t="s">
        <v>140</v>
      </c>
      <c r="F33" s="14" t="s">
        <v>52</v>
      </c>
      <c r="G33" s="14" t="s">
        <v>51</v>
      </c>
      <c r="H33" s="13">
        <v>0.2</v>
      </c>
      <c r="I33" s="13" t="s">
        <v>120</v>
      </c>
      <c r="J33" s="8">
        <f>IF(Tabela1[[#This Row],[Impacto]]=MuitoAlto,0.8,IF(Tabela1[[#This Row],[Impacto]]=Alto1,0.6,IF(Tabela1[[#This Row],[Impacto]]=Médio1,0.4,IF(Tabela1[[#This Row],[Impacto]]=Baixo1,0.2,IF(Tabela1[[#This Row],[Impacto]]=MuitoBaixo,0.05,0)))))</f>
        <v>0.6</v>
      </c>
      <c r="K33" s="32">
        <f>IF(Tabela1[[#This Row],[Probabilidade de Ocorrência]]*Tabela1[[#This Row],[Fator 2]]&lt;&gt;0,Tabela1[[#This Row],[Probabilidade de Ocorrência]]*Tabela1[[#This Row],[Fator 2]],"")</f>
        <v>0.12</v>
      </c>
      <c r="L33" s="9" t="s">
        <v>9</v>
      </c>
      <c r="M33" s="10" t="s">
        <v>23</v>
      </c>
      <c r="N33" s="18" t="s">
        <v>150</v>
      </c>
      <c r="O33" s="33" t="s">
        <v>137</v>
      </c>
      <c r="P33" s="33" t="s">
        <v>136</v>
      </c>
      <c r="Q33" s="18" t="s">
        <v>60</v>
      </c>
      <c r="R33" s="18" t="s">
        <v>154</v>
      </c>
      <c r="S33" s="18" t="s">
        <v>156</v>
      </c>
    </row>
    <row r="34" spans="1:19" ht="35.25" customHeight="1" x14ac:dyDescent="0.2">
      <c r="A34" s="14" t="s">
        <v>25</v>
      </c>
      <c r="B34" s="14" t="s">
        <v>84</v>
      </c>
      <c r="C34" s="13" t="s">
        <v>111</v>
      </c>
      <c r="D34" s="14" t="s">
        <v>53</v>
      </c>
      <c r="E34" s="13" t="s">
        <v>140</v>
      </c>
      <c r="F34" s="14" t="s">
        <v>67</v>
      </c>
      <c r="G34" s="14" t="s">
        <v>68</v>
      </c>
      <c r="H34" s="13">
        <v>0.4</v>
      </c>
      <c r="I34" s="13" t="s">
        <v>123</v>
      </c>
      <c r="J34" s="8">
        <f>IF(Tabela1[[#This Row],[Impacto]]=MuitoAlto,0.8,IF(Tabela1[[#This Row],[Impacto]]=Alto1,0.6,IF(Tabela1[[#This Row],[Impacto]]=Médio1,0.4,IF(Tabela1[[#This Row],[Impacto]]=Baixo1,0.2,IF(Tabela1[[#This Row],[Impacto]]=MuitoBaixo,0.05,0)))))</f>
        <v>0.05</v>
      </c>
      <c r="K34" s="32">
        <f>IF(Tabela1[[#This Row],[Probabilidade de Ocorrência]]*Tabela1[[#This Row],[Fator 2]]&lt;&gt;0,Tabela1[[#This Row],[Probabilidade de Ocorrência]]*Tabela1[[#This Row],[Fator 2]],"")</f>
        <v>2.0000000000000004E-2</v>
      </c>
      <c r="L34" s="9" t="s">
        <v>9</v>
      </c>
      <c r="M34" s="10" t="s">
        <v>23</v>
      </c>
      <c r="N34" s="18" t="s">
        <v>143</v>
      </c>
      <c r="O34" s="33" t="s">
        <v>137</v>
      </c>
      <c r="P34" s="33" t="s">
        <v>136</v>
      </c>
      <c r="Q34" s="18" t="s">
        <v>44</v>
      </c>
      <c r="R34" s="33"/>
      <c r="S34" s="33"/>
    </row>
    <row r="35" spans="1:19" x14ac:dyDescent="0.2">
      <c r="A35" s="5" t="s">
        <v>6</v>
      </c>
      <c r="B35" s="5"/>
      <c r="C35" s="5"/>
      <c r="D35" s="6"/>
      <c r="E35" s="5"/>
      <c r="F35" s="6"/>
      <c r="G35" s="6"/>
      <c r="H35" s="5"/>
      <c r="I35" s="5"/>
      <c r="J35" s="5"/>
      <c r="K35" s="7"/>
      <c r="L35" s="5"/>
      <c r="M35" s="5">
        <f>SUBTOTAL(103,Tabela1[Proprietário])</f>
        <v>21</v>
      </c>
      <c r="N35" s="19"/>
      <c r="O35" s="5"/>
      <c r="P35" s="5"/>
      <c r="Q35" s="5"/>
      <c r="R35" s="5"/>
      <c r="S35" s="5"/>
    </row>
  </sheetData>
  <sheetProtection formatCells="0" formatColumns="0" formatRows="0" insertRows="0" deleteRows="0" selectLockedCells="1" sort="0" autoFilter="0"/>
  <mergeCells count="2">
    <mergeCell ref="A1:D1"/>
    <mergeCell ref="N12:S12"/>
  </mergeCells>
  <conditionalFormatting sqref="K14:K34">
    <cfRule type="cellIs" dxfId="42" priority="3" stopIfTrue="1" operator="between">
      <formula>0.17</formula>
      <formula>0.64</formula>
    </cfRule>
    <cfRule type="cellIs" dxfId="41" priority="4" stopIfTrue="1" operator="between">
      <formula>0.05</formula>
      <formula>0.16</formula>
    </cfRule>
    <cfRule type="cellIs" dxfId="40" priority="5" stopIfTrue="1" operator="between">
      <formula>0</formula>
      <formula>0.04</formula>
    </cfRule>
  </conditionalFormatting>
  <conditionalFormatting sqref="O14:P34 R14:S34">
    <cfRule type="iconSet" priority="9">
      <iconSet iconSet="3Symbols2">
        <cfvo type="percent" val="0"/>
        <cfvo type="percent" val="&quot;&quot;&quot;&quot;&quot;&quot;"/>
        <cfvo type="formula" val="&quot;&quot;&quot;Não&quot;&quot;&quot;"/>
      </iconSet>
    </cfRule>
  </conditionalFormatting>
  <dataValidations count="4">
    <dataValidation type="list" allowBlank="1" showInputMessage="1" showErrorMessage="1" sqref="N14:N34">
      <formula1>$W$2:$W$9</formula1>
    </dataValidation>
    <dataValidation type="list" allowBlank="1" showInputMessage="1" showErrorMessage="1" sqref="H33:H34 H14:H31">
      <formula1>$T$2:$T$5</formula1>
    </dataValidation>
    <dataValidation type="list" allowBlank="1" showInputMessage="1" showErrorMessage="1" sqref="L14:L34">
      <formula1>$V$2:$V$6</formula1>
    </dataValidation>
    <dataValidation type="list" allowBlank="1" showInputMessage="1" showErrorMessage="1" sqref="I14:I34">
      <formula1>$U$2:$U$6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17" baseType="lpstr">
      <vt:lpstr>Matriz de Probabilidade-Impacto</vt:lpstr>
      <vt:lpstr>Riscos do Projeto e do Processo</vt:lpstr>
      <vt:lpstr>Apoio</vt:lpstr>
      <vt:lpstr>Alto</vt:lpstr>
      <vt:lpstr>Alto1</vt:lpstr>
      <vt:lpstr>Baixo</vt:lpstr>
      <vt:lpstr>Baixo1</vt:lpstr>
      <vt:lpstr>dois</vt:lpstr>
      <vt:lpstr>Médio</vt:lpstr>
      <vt:lpstr>Médio1</vt:lpstr>
      <vt:lpstr>Muito_Alto</vt:lpstr>
      <vt:lpstr>Muito_baixo</vt:lpstr>
      <vt:lpstr>MuitoAlto</vt:lpstr>
      <vt:lpstr>MuitoBaixo</vt:lpstr>
      <vt:lpstr>oito</vt:lpstr>
      <vt:lpstr>quatro</vt:lpstr>
      <vt:lpstr>seis</vt:lpstr>
    </vt:vector>
  </TitlesOfParts>
  <Company>simples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Maxwell Anderson</dc:creator>
  <cp:lastModifiedBy>Maxwell Anderson</cp:lastModifiedBy>
  <dcterms:created xsi:type="dcterms:W3CDTF">2008-02-22T18:32:59Z</dcterms:created>
  <dcterms:modified xsi:type="dcterms:W3CDTF">2011-11-18T11:01:00Z</dcterms:modified>
  <cp:contentStatus>Finalizado</cp:contentStatus>
</cp:coreProperties>
</file>